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155"/>
  </bookViews>
  <sheets>
    <sheet name="国民健康保険一般分" sheetId="4" r:id="rId1"/>
    <sheet name="国民健康保険退職分(～R5年度)" sheetId="5" r:id="rId2"/>
    <sheet name="後期高齢者医療分" sheetId="2" r:id="rId3"/>
  </sheets>
  <definedNames>
    <definedName name="_xlnm.Print_Area" localSheetId="2">後期高齢者医療分!$A$1:$J$42</definedName>
    <definedName name="_xlnm.Print_Area" localSheetId="0">国民健康保険一般分!$A$1:$U$19</definedName>
    <definedName name="_xlnm.Print_Area" localSheetId="1">'国民健康保険退職分(～R5年度)'!$A$1:$Q$18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<sst xmlns="http://schemas.openxmlformats.org/spreadsheetml/2006/main" xmlns:r="http://schemas.openxmlformats.org/officeDocument/2006/relationships" count="68" uniqueCount="68">
  <si>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平成25年度</t>
    <rPh sb="0" eb="2">
      <t>ヘイセイ</t>
    </rPh>
    <rPh sb="4" eb="5">
      <t>ネン</t>
    </rPh>
    <rPh sb="5" eb="6">
      <t>ド</t>
    </rPh>
    <phoneticPr fontId="2"/>
  </si>
  <si>
    <t>被保険者数</t>
    <rPh sb="0" eb="4">
      <t>ヒホケンシャ</t>
    </rPh>
    <rPh sb="4" eb="5">
      <t>スウ</t>
    </rPh>
    <phoneticPr fontId="2"/>
  </si>
  <si>
    <t>平成29年度</t>
    <rPh sb="0" eb="2">
      <t>ヘイセイ</t>
    </rPh>
    <rPh sb="4" eb="6">
      <t>ネンド</t>
    </rPh>
    <phoneticPr fontId="10"/>
  </si>
  <si>
    <t>上段　件数</t>
    <rPh sb="0" eb="2">
      <t>ジョウダン</t>
    </rPh>
    <rPh sb="3" eb="5">
      <t>ケンスウ</t>
    </rPh>
    <phoneticPr fontId="10"/>
  </si>
  <si>
    <t>調剤</t>
    <rPh sb="0" eb="2">
      <t>チョウザイ</t>
    </rPh>
    <phoneticPr fontId="10"/>
  </si>
  <si>
    <t>平成25年度</t>
    <rPh sb="0" eb="2">
      <t>ヘイセイ</t>
    </rPh>
    <rPh sb="4" eb="6">
      <t>ネンド</t>
    </rPh>
    <phoneticPr fontId="10"/>
  </si>
  <si>
    <t>世帯数</t>
    <rPh sb="0" eb="3">
      <t>セタイスウ</t>
    </rPh>
    <phoneticPr fontId="2"/>
  </si>
  <si>
    <t>平成20年度</t>
    <rPh sb="0" eb="2">
      <t>ヘイセイ</t>
    </rPh>
    <rPh sb="4" eb="6">
      <t>ネンド</t>
    </rPh>
    <phoneticPr fontId="10"/>
  </si>
  <si>
    <t>療養費</t>
    <rPh sb="0" eb="3">
      <t>リョウヨウヒ</t>
    </rPh>
    <phoneticPr fontId="10"/>
  </si>
  <si>
    <t>平成29年度</t>
    <rPh sb="0" eb="2">
      <t>ヘイセイ</t>
    </rPh>
    <rPh sb="4" eb="6">
      <t>ネンド</t>
    </rPh>
    <phoneticPr fontId="2"/>
  </si>
  <si>
    <t>年度</t>
    <rPh sb="0" eb="2">
      <t>ネンド</t>
    </rPh>
    <phoneticPr fontId="10"/>
  </si>
  <si>
    <t>平成23年度</t>
    <rPh sb="0" eb="2">
      <t>ヘイセイ</t>
    </rPh>
    <rPh sb="4" eb="6">
      <t>ネンド</t>
    </rPh>
    <phoneticPr fontId="10"/>
  </si>
  <si>
    <t>各年度末現在</t>
    <rPh sb="0" eb="4">
      <t>カクネンドマツ</t>
    </rPh>
    <rPh sb="4" eb="6">
      <t>ゲンザイ</t>
    </rPh>
    <phoneticPr fontId="2"/>
  </si>
  <si>
    <t>被保者数</t>
    <rPh sb="0" eb="1">
      <t>ヒ</t>
    </rPh>
    <rPh sb="1" eb="2">
      <t>ホ</t>
    </rPh>
    <rPh sb="2" eb="3">
      <t>シャ</t>
    </rPh>
    <rPh sb="3" eb="4">
      <t>スウ</t>
    </rPh>
    <phoneticPr fontId="10"/>
  </si>
  <si>
    <t>一部負担金</t>
    <rPh sb="0" eb="2">
      <t>イチブ</t>
    </rPh>
    <rPh sb="2" eb="5">
      <t>フタンキン</t>
    </rPh>
    <phoneticPr fontId="2"/>
  </si>
  <si>
    <t>令和2年度</t>
    <rPh sb="0" eb="2">
      <t>レイワ</t>
    </rPh>
    <rPh sb="3" eb="4">
      <t>ネン</t>
    </rPh>
    <rPh sb="4" eb="5">
      <t>ド</t>
    </rPh>
    <phoneticPr fontId="10"/>
  </si>
  <si>
    <t>高額介護合算</t>
    <rPh sb="0" eb="2">
      <t>コウガク</t>
    </rPh>
    <rPh sb="2" eb="4">
      <t>カイゴ</t>
    </rPh>
    <rPh sb="4" eb="6">
      <t>ガッサン</t>
    </rPh>
    <phoneticPr fontId="2"/>
  </si>
  <si>
    <t xml:space="preserve">  　療養の給付</t>
    <rPh sb="3" eb="5">
      <t>リョウヨウ</t>
    </rPh>
    <rPh sb="6" eb="8">
      <t>キュウフ</t>
    </rPh>
    <phoneticPr fontId="10"/>
  </si>
  <si>
    <t>歯　科</t>
    <rPh sb="0" eb="1">
      <t>ハ</t>
    </rPh>
    <rPh sb="2" eb="3">
      <t>カ</t>
    </rPh>
    <phoneticPr fontId="10"/>
  </si>
  <si>
    <t>平成27年度</t>
    <rPh sb="0" eb="2">
      <t>ヘイセイ</t>
    </rPh>
    <rPh sb="4" eb="6">
      <t>ネンド</t>
    </rPh>
    <phoneticPr fontId="2"/>
  </si>
  <si>
    <t>国民健康保険（一般分）の状況</t>
    <rPh sb="0" eb="2">
      <t>コクミン</t>
    </rPh>
    <rPh sb="2" eb="4">
      <t>ケンコウ</t>
    </rPh>
    <rPh sb="4" eb="6">
      <t>ホケン</t>
    </rPh>
    <rPh sb="7" eb="9">
      <t>イッパン</t>
    </rPh>
    <rPh sb="9" eb="10">
      <t>ブン</t>
    </rPh>
    <rPh sb="12" eb="14">
      <t>ジョウキョウ</t>
    </rPh>
    <phoneticPr fontId="2"/>
  </si>
  <si>
    <t>令和５年度</t>
    <rPh sb="0" eb="2">
      <t>レイワ</t>
    </rPh>
    <rPh sb="3" eb="5">
      <t>ネンド</t>
    </rPh>
    <phoneticPr fontId="2"/>
  </si>
  <si>
    <t>出産育児一時金</t>
    <rPh sb="0" eb="2">
      <t>シュッサン</t>
    </rPh>
    <rPh sb="2" eb="4">
      <t>イクジ</t>
    </rPh>
    <rPh sb="4" eb="7">
      <t>イチジキン</t>
    </rPh>
    <phoneticPr fontId="2"/>
  </si>
  <si>
    <t>国民健康保険（退職分）の状況</t>
    <rPh sb="0" eb="2">
      <t>コクミン</t>
    </rPh>
    <rPh sb="2" eb="4">
      <t>ケンコウ</t>
    </rPh>
    <rPh sb="4" eb="6">
      <t>ホケン</t>
    </rPh>
    <rPh sb="7" eb="9">
      <t>タイショク</t>
    </rPh>
    <rPh sb="9" eb="10">
      <t>ブン</t>
    </rPh>
    <rPh sb="12" eb="14">
      <t>ジョウキョウ</t>
    </rPh>
    <phoneticPr fontId="2"/>
  </si>
  <si>
    <t>葬祭費</t>
    <rPh sb="0" eb="2">
      <t>ソウサイ</t>
    </rPh>
    <rPh sb="2" eb="3">
      <t>ヒ</t>
    </rPh>
    <phoneticPr fontId="2"/>
  </si>
  <si>
    <t>世帯</t>
    <rPh sb="0" eb="2">
      <t>セタイ</t>
    </rPh>
    <phoneticPr fontId="2"/>
  </si>
  <si>
    <t>平成28年度</t>
    <rPh sb="0" eb="2">
      <t>ヘイセイ</t>
    </rPh>
    <rPh sb="4" eb="6">
      <t>ネンド</t>
    </rPh>
    <phoneticPr fontId="10"/>
  </si>
  <si>
    <t>平成22年度</t>
    <rPh sb="0" eb="2">
      <t>ヘイセイ</t>
    </rPh>
    <rPh sb="4" eb="6">
      <t>ネンド</t>
    </rPh>
    <phoneticPr fontId="10"/>
  </si>
  <si>
    <t>　　診療費</t>
    <rPh sb="2" eb="4">
      <t>シンリョウ</t>
    </rPh>
    <rPh sb="4" eb="5">
      <t>ヒ</t>
    </rPh>
    <phoneticPr fontId="10"/>
  </si>
  <si>
    <t>費用額</t>
    <rPh sb="0" eb="2">
      <t>ヒヨウ</t>
    </rPh>
    <rPh sb="2" eb="3">
      <t>ガク</t>
    </rPh>
    <phoneticPr fontId="2"/>
  </si>
  <si>
    <t>平成30年度</t>
    <rPh sb="0" eb="2">
      <t>ヘイセイ</t>
    </rPh>
    <rPh sb="4" eb="6">
      <t>ネンド</t>
    </rPh>
    <phoneticPr fontId="2"/>
  </si>
  <si>
    <t>平成31年/
令和元年度</t>
    <rPh sb="0" eb="2">
      <t>ヘイセイ</t>
    </rPh>
    <rPh sb="4" eb="5">
      <t>ネン</t>
    </rPh>
    <rPh sb="7" eb="9">
      <t>レイワ</t>
    </rPh>
    <rPh sb="9" eb="10">
      <t>モト</t>
    </rPh>
    <rPh sb="10" eb="12">
      <t>ネンド</t>
    </rPh>
    <phoneticPr fontId="10"/>
  </si>
  <si>
    <t>平成21年度</t>
    <rPh sb="0" eb="2">
      <t>ヘイセイ</t>
    </rPh>
    <rPh sb="4" eb="6">
      <t>ネンド</t>
    </rPh>
    <phoneticPr fontId="10"/>
  </si>
  <si>
    <t>訪問看護</t>
    <rPh sb="0" eb="2">
      <t>ホウモン</t>
    </rPh>
    <rPh sb="2" eb="4">
      <t>カンゴ</t>
    </rPh>
    <phoneticPr fontId="10"/>
  </si>
  <si>
    <t>平成24年度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</si>
  <si>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</si>
  <si>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入院外</t>
    <rPh sb="0" eb="2">
      <t>ニュウイン</t>
    </rPh>
    <rPh sb="2" eb="3">
      <t>ガイ</t>
    </rPh>
    <phoneticPr fontId="10"/>
  </si>
  <si>
    <t>入　院</t>
    <rPh sb="0" eb="1">
      <t>イリ</t>
    </rPh>
    <rPh sb="2" eb="3">
      <t>イン</t>
    </rPh>
    <phoneticPr fontId="10"/>
  </si>
  <si>
    <t>平成26年度</t>
    <rPh sb="0" eb="2">
      <t>ヘイセイ</t>
    </rPh>
    <rPh sb="4" eb="6">
      <t>ネンド</t>
    </rPh>
    <phoneticPr fontId="10"/>
  </si>
  <si>
    <t>加入数</t>
    <rPh sb="0" eb="2">
      <t>カニュウ</t>
    </rPh>
    <rPh sb="2" eb="3">
      <t>スウ</t>
    </rPh>
    <phoneticPr fontId="2"/>
  </si>
  <si>
    <t>人</t>
    <rPh sb="0" eb="1">
      <t>ニン</t>
    </rPh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</si>
  <si>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</si>
  <si>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保険者負担分</t>
    <rPh sb="0" eb="2">
      <t>ホケン</t>
    </rPh>
    <rPh sb="2" eb="3">
      <t>シャ</t>
    </rPh>
    <rPh sb="3" eb="5">
      <t>フタン</t>
    </rPh>
    <rPh sb="5" eb="6">
      <t>ブン</t>
    </rPh>
    <phoneticPr fontId="2"/>
  </si>
  <si>
    <t xml:space="preserve">資料：国保年金課 </t>
    <rPh sb="0" eb="2">
      <t>シリョウ</t>
    </rPh>
    <rPh sb="3" eb="5">
      <t>コクホ</t>
    </rPh>
    <rPh sb="5" eb="7">
      <t>ネンキン</t>
    </rPh>
    <rPh sb="7" eb="8">
      <t>カ</t>
    </rPh>
    <phoneticPr fontId="10"/>
  </si>
  <si>
    <t>令和4年度</t>
    <rPh sb="0" eb="2">
      <t>レイワ</t>
    </rPh>
    <rPh sb="3" eb="4">
      <t>ネン</t>
    </rPh>
    <rPh sb="4" eb="5">
      <t>ド</t>
    </rPh>
    <phoneticPr fontId="10"/>
  </si>
  <si>
    <t>平成24年度</t>
    <rPh sb="0" eb="2">
      <t>ヘイセイ</t>
    </rPh>
    <rPh sb="4" eb="5">
      <t>ネン</t>
    </rPh>
    <rPh sb="5" eb="6">
      <t>ド</t>
    </rPh>
    <phoneticPr fontId="10"/>
  </si>
  <si>
    <t>年度</t>
    <rPh sb="0" eb="2">
      <t>ネンド</t>
    </rPh>
    <phoneticPr fontId="2"/>
  </si>
  <si>
    <t>平成28年度</t>
    <rPh sb="0" eb="2">
      <t>ヘイセイ</t>
    </rPh>
    <rPh sb="4" eb="6">
      <t>ネンド</t>
    </rPh>
    <phoneticPr fontId="2"/>
  </si>
  <si>
    <t>金額</t>
    <rPh sb="0" eb="2">
      <t>キンガク</t>
    </rPh>
    <phoneticPr fontId="2"/>
  </si>
  <si>
    <t>平成30年度</t>
    <rPh sb="0" eb="2">
      <t>ヘイセイ</t>
    </rPh>
    <rPh sb="4" eb="6">
      <t>ネンド</t>
    </rPh>
    <phoneticPr fontId="10"/>
  </si>
  <si>
    <t>平成27年度</t>
    <rPh sb="0" eb="2">
      <t>ヘイセイ</t>
    </rPh>
    <rPh sb="4" eb="6">
      <t>ネンド</t>
    </rPh>
    <phoneticPr fontId="10"/>
  </si>
  <si>
    <t>件数</t>
    <rPh sb="0" eb="2">
      <t>ケンスウ</t>
    </rPh>
    <phoneticPr fontId="2"/>
  </si>
  <si>
    <t>高額療養費</t>
    <rPh sb="0" eb="2">
      <t>コウガク</t>
    </rPh>
    <rPh sb="2" eb="5">
      <t>リョウヨウヒ</t>
    </rPh>
    <phoneticPr fontId="2"/>
  </si>
  <si>
    <t>令和４年度</t>
    <rPh sb="0" eb="2">
      <t>レイワ</t>
    </rPh>
    <rPh sb="3" eb="5">
      <t>ネンド</t>
    </rPh>
    <phoneticPr fontId="2"/>
  </si>
  <si>
    <t>公費負担分</t>
    <rPh sb="0" eb="2">
      <t>コウヒ</t>
    </rPh>
    <rPh sb="2" eb="4">
      <t>フタン</t>
    </rPh>
    <rPh sb="4" eb="5">
      <t>ブン</t>
    </rPh>
    <phoneticPr fontId="2"/>
  </si>
  <si>
    <t>令和３年度</t>
    <rPh sb="0" eb="2">
      <t>レイワ</t>
    </rPh>
    <rPh sb="3" eb="5">
      <t>ネンド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</si>
  <si>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</si>
  <si>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</si>
  <si>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</si>
  <si>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</si>
  <si>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10"/>
  </si>
  <si>
    <t>医療費の状況（後期高齢者医療分）</t>
    <rPh sb="0" eb="3">
      <t>イリョウヒ</t>
    </rPh>
    <rPh sb="4" eb="6">
      <t>ジョウキョウ</t>
    </rPh>
    <rPh sb="7" eb="9">
      <t>コウキ</t>
    </rPh>
    <rPh sb="9" eb="12">
      <t>コウレイシャ</t>
    </rPh>
    <rPh sb="12" eb="14">
      <t>イリョウ</t>
    </rPh>
    <rPh sb="14" eb="15">
      <t>ブン</t>
    </rPh>
    <phoneticPr fontId="10"/>
  </si>
  <si>
    <t>下段　費用額（単位：千円）</t>
    <rPh sb="0" eb="1">
      <t>ゲ</t>
    </rPh>
    <rPh sb="1" eb="2">
      <t>ジョウダン</t>
    </rPh>
    <rPh sb="3" eb="5">
      <t>ヒヨウ</t>
    </rPh>
    <rPh sb="5" eb="6">
      <t>ガク</t>
    </rPh>
    <rPh sb="7" eb="9">
      <t>タンイ</t>
    </rPh>
    <rPh sb="10" eb="12">
      <t>センエン</t>
    </rPh>
    <phoneticPr fontId="10"/>
  </si>
  <si>
    <t>令和5年度</t>
    <rPh sb="0" eb="2">
      <t>レイワ</t>
    </rPh>
    <rPh sb="3" eb="4">
      <t>ネン</t>
    </rPh>
    <rPh sb="4" eb="5">
      <t>ド</t>
    </rPh>
    <phoneticPr fontId="10"/>
  </si>
  <si>
    <t>令和６年度</t>
    <rPh sb="0" eb="2">
      <t>レイワ</t>
    </rPh>
    <rPh sb="3" eb="5">
      <t>ネンド</t>
    </rPh>
    <phoneticPr fontId="2"/>
  </si>
  <si>
    <t>令和6年度</t>
    <rPh sb="0" eb="2">
      <t>レイワ</t>
    </rPh>
    <rPh sb="3" eb="4">
      <t>ネン</t>
    </rPh>
    <rPh sb="4" eb="5">
      <t>ド</t>
    </rPh>
    <phoneticPr fontId="10"/>
  </si>
  <si>
    <r>
      <t>療養費</t>
    </r>
    <r>
      <rPr>
        <sz val="11"/>
        <color auto="1"/>
        <rFont val="ＭＳ 明朝"/>
      </rPr>
      <t>等</t>
    </r>
    <rPh sb="0" eb="3">
      <t>リョウヨウヒ</t>
    </rPh>
    <rPh sb="3" eb="4">
      <t>トウ</t>
    </rPh>
    <phoneticPr fontId="2"/>
  </si>
  <si>
    <t>令和５年度末で制度(経過措置)終了</t>
    <rPh sb="0" eb="2">
      <t>レイワ</t>
    </rPh>
    <rPh sb="3" eb="6">
      <t>ネンドマツ</t>
    </rPh>
    <rPh sb="7" eb="9">
      <t>セイド</t>
    </rPh>
    <rPh sb="10" eb="14">
      <t>ケイカソ</t>
    </rPh>
    <rPh sb="15" eb="17">
      <t>シュウリョウ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</si>
</sst>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,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b/>
      <sz val="14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14"/>
      <color auto="1"/>
      <name val="ＭＳ ゴシック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3" fillId="2" borderId="1" xfId="5" applyFont="1" applyFill="1" applyBorder="1" applyAlignment="1">
      <alignment horizontal="center" vertical="center"/>
    </xf>
    <xf numFmtId="38" fontId="3" fillId="2" borderId="2" xfId="5" applyFont="1" applyFill="1" applyBorder="1" applyAlignment="1">
      <alignment horizontal="center" vertical="center"/>
    </xf>
    <xf numFmtId="38" fontId="3" fillId="2" borderId="3" xfId="5" applyFont="1" applyFill="1" applyBorder="1" applyAlignment="1">
      <alignment horizontal="center" vertical="center"/>
    </xf>
    <xf numFmtId="38" fontId="3" fillId="2" borderId="4" xfId="5" applyFont="1" applyFill="1" applyBorder="1" applyAlignment="1">
      <alignment horizontal="center" vertical="center"/>
    </xf>
    <xf numFmtId="38" fontId="3" fillId="2" borderId="5" xfId="5" applyFont="1" applyFill="1" applyBorder="1" applyAlignment="1">
      <alignment horizontal="center" vertical="center"/>
    </xf>
    <xf numFmtId="38" fontId="3" fillId="2" borderId="6" xfId="5" applyFont="1" applyFill="1" applyBorder="1" applyAlignment="1">
      <alignment horizontal="center" vertical="center"/>
    </xf>
    <xf numFmtId="38" fontId="3" fillId="0" borderId="0" xfId="5" applyFont="1" applyAlignment="1">
      <alignment horizontal="center" vertical="center"/>
    </xf>
    <xf numFmtId="38" fontId="3" fillId="0" borderId="0" xfId="5" applyFo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38" fontId="3" fillId="2" borderId="5" xfId="5" applyFont="1" applyFill="1" applyBorder="1" applyAlignment="1">
      <alignment horizontal="center" vertical="center" shrinkToFit="1"/>
    </xf>
    <xf numFmtId="38" fontId="3" fillId="2" borderId="2" xfId="5" applyFont="1" applyFill="1" applyBorder="1" applyAlignment="1">
      <alignment horizontal="right" vertical="center" shrinkToFit="1"/>
    </xf>
    <xf numFmtId="38" fontId="3" fillId="0" borderId="8" xfId="5" applyFont="1" applyBorder="1" applyAlignment="1">
      <alignment horizontal="right" vertical="center"/>
    </xf>
    <xf numFmtId="38" fontId="3" fillId="0" borderId="9" xfId="5" applyFont="1" applyBorder="1" applyAlignment="1">
      <alignment horizontal="right" vertical="center"/>
    </xf>
    <xf numFmtId="38" fontId="3" fillId="0" borderId="10" xfId="5" applyFont="1" applyBorder="1" applyAlignment="1">
      <alignment horizontal="right" vertical="center"/>
    </xf>
    <xf numFmtId="38" fontId="3" fillId="0" borderId="11" xfId="5" applyFont="1" applyBorder="1" applyAlignment="1">
      <alignment horizontal="right" vertical="center"/>
    </xf>
    <xf numFmtId="38" fontId="3" fillId="0" borderId="0" xfId="5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 shrinkToFit="1"/>
    </xf>
    <xf numFmtId="38" fontId="3" fillId="2" borderId="13" xfId="5" applyFont="1" applyFill="1" applyBorder="1" applyAlignment="1">
      <alignment horizontal="center" vertical="center" shrinkToFit="1"/>
    </xf>
    <xf numFmtId="38" fontId="3" fillId="2" borderId="14" xfId="5" applyFont="1" applyFill="1" applyBorder="1" applyAlignment="1">
      <alignment horizontal="right" vertical="center" shrinkToFit="1"/>
    </xf>
    <xf numFmtId="38" fontId="3" fillId="0" borderId="15" xfId="5" applyFont="1" applyBorder="1" applyAlignment="1">
      <alignment horizontal="right" vertical="center"/>
    </xf>
    <xf numFmtId="38" fontId="3" fillId="0" borderId="16" xfId="5" applyFont="1" applyBorder="1" applyAlignment="1">
      <alignment horizontal="right" vertical="center"/>
    </xf>
    <xf numFmtId="38" fontId="3" fillId="0" borderId="13" xfId="5" applyFont="1" applyBorder="1" applyAlignment="1">
      <alignment horizontal="right" vertical="center"/>
    </xf>
    <xf numFmtId="38" fontId="3" fillId="0" borderId="17" xfId="5" applyFont="1" applyBorder="1" applyAlignment="1">
      <alignment horizontal="right" vertical="center"/>
    </xf>
    <xf numFmtId="38" fontId="3" fillId="2" borderId="18" xfId="5" applyFont="1" applyFill="1" applyBorder="1" applyAlignment="1">
      <alignment horizontal="center" vertical="center" shrinkToFit="1"/>
    </xf>
    <xf numFmtId="38" fontId="3" fillId="2" borderId="19" xfId="5" applyFont="1" applyFill="1" applyBorder="1" applyAlignment="1">
      <alignment horizontal="right" vertical="center" shrinkToFit="1"/>
    </xf>
    <xf numFmtId="176" fontId="3" fillId="0" borderId="20" xfId="5" applyNumberFormat="1" applyFont="1" applyBorder="1" applyAlignment="1">
      <alignment horizontal="right" vertical="center"/>
    </xf>
    <xf numFmtId="176" fontId="3" fillId="0" borderId="21" xfId="5" applyNumberFormat="1" applyFont="1" applyBorder="1" applyAlignment="1">
      <alignment horizontal="right" vertical="center"/>
    </xf>
    <xf numFmtId="176" fontId="3" fillId="0" borderId="22" xfId="5" applyNumberFormat="1" applyFont="1" applyBorder="1" applyAlignment="1">
      <alignment horizontal="right" vertical="center"/>
    </xf>
    <xf numFmtId="176" fontId="3" fillId="0" borderId="23" xfId="5" applyNumberFormat="1" applyFont="1" applyBorder="1" applyAlignment="1">
      <alignment horizontal="right" vertical="center"/>
    </xf>
    <xf numFmtId="176" fontId="3" fillId="0" borderId="0" xfId="5" applyNumberFormat="1" applyFont="1" applyAlignment="1">
      <alignment horizontal="right" vertical="center"/>
    </xf>
    <xf numFmtId="0" fontId="3" fillId="2" borderId="24" xfId="0" applyFont="1" applyFill="1" applyBorder="1" applyAlignment="1">
      <alignment horizontal="center" vertical="center" shrinkToFit="1"/>
    </xf>
    <xf numFmtId="176" fontId="3" fillId="0" borderId="15" xfId="5" applyNumberFormat="1" applyFont="1" applyBorder="1" applyAlignment="1">
      <alignment horizontal="right" vertical="center"/>
    </xf>
    <xf numFmtId="176" fontId="3" fillId="0" borderId="16" xfId="5" applyNumberFormat="1" applyFont="1" applyBorder="1" applyAlignment="1">
      <alignment horizontal="right" vertical="center"/>
    </xf>
    <xf numFmtId="176" fontId="3" fillId="0" borderId="13" xfId="5" applyNumberFormat="1" applyFont="1" applyBorder="1" applyAlignment="1">
      <alignment horizontal="right" vertical="center"/>
    </xf>
    <xf numFmtId="176" fontId="3" fillId="0" borderId="17" xfId="5" applyNumberFormat="1" applyFont="1" applyBorder="1" applyAlignment="1">
      <alignment horizontal="right" vertical="center"/>
    </xf>
    <xf numFmtId="38" fontId="3" fillId="2" borderId="10" xfId="5" applyFont="1" applyFill="1" applyBorder="1" applyAlignment="1">
      <alignment horizontal="center" vertical="center" shrinkToFit="1"/>
    </xf>
    <xf numFmtId="38" fontId="3" fillId="2" borderId="25" xfId="5" applyFont="1" applyFill="1" applyBorder="1" applyAlignment="1">
      <alignment horizontal="right" vertical="center" shrinkToFit="1"/>
    </xf>
    <xf numFmtId="38" fontId="3" fillId="2" borderId="22" xfId="5" applyFont="1" applyFill="1" applyBorder="1" applyAlignment="1">
      <alignment horizontal="center" vertical="center" shrinkToFit="1"/>
    </xf>
    <xf numFmtId="38" fontId="3" fillId="2" borderId="26" xfId="5" applyFont="1" applyFill="1" applyBorder="1" applyAlignment="1">
      <alignment horizontal="right" vertical="center" shrinkToFit="1"/>
    </xf>
    <xf numFmtId="176" fontId="3" fillId="0" borderId="0" xfId="5" applyNumberFormat="1" applyFont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5" applyFont="1" applyFill="1" applyBorder="1">
      <alignment vertical="center"/>
    </xf>
    <xf numFmtId="38" fontId="3" fillId="2" borderId="27" xfId="5" applyFont="1" applyFill="1" applyBorder="1" applyAlignment="1">
      <alignment horizontal="center" vertical="center"/>
    </xf>
    <xf numFmtId="38" fontId="3" fillId="2" borderId="28" xfId="5" applyFont="1" applyFill="1" applyBorder="1" applyAlignment="1">
      <alignment horizontal="center" vertical="center"/>
    </xf>
    <xf numFmtId="38" fontId="3" fillId="2" borderId="29" xfId="5" applyFont="1" applyFill="1" applyBorder="1" applyAlignment="1">
      <alignment horizontal="center" vertical="center"/>
    </xf>
    <xf numFmtId="38" fontId="3" fillId="2" borderId="30" xfId="5" applyFont="1" applyFill="1" applyBorder="1" applyAlignment="1">
      <alignment horizontal="center" vertical="center"/>
    </xf>
    <xf numFmtId="38" fontId="3" fillId="2" borderId="31" xfId="5" applyFont="1" applyFill="1" applyBorder="1" applyAlignment="1">
      <alignment horizontal="center" vertical="center"/>
    </xf>
    <xf numFmtId="38" fontId="3" fillId="2" borderId="32" xfId="5" applyFont="1" applyFill="1" applyBorder="1" applyAlignment="1">
      <alignment horizontal="center" vertical="center"/>
    </xf>
    <xf numFmtId="38" fontId="3" fillId="2" borderId="33" xfId="5" applyFont="1" applyFill="1" applyBorder="1" applyAlignment="1">
      <alignment horizontal="center" vertical="center"/>
    </xf>
    <xf numFmtId="38" fontId="3" fillId="2" borderId="34" xfId="5" applyFont="1" applyFill="1" applyBorder="1" applyAlignment="1">
      <alignment horizontal="right" vertical="center" shrinkToFit="1"/>
    </xf>
    <xf numFmtId="38" fontId="3" fillId="0" borderId="0" xfId="5" applyFont="1" applyAlignment="1">
      <alignment horizontal="left" vertical="center"/>
    </xf>
    <xf numFmtId="38" fontId="3" fillId="2" borderId="35" xfId="5" applyFont="1" applyFill="1" applyBorder="1" applyAlignment="1">
      <alignment horizontal="right" vertical="center" shrinkToFit="1"/>
    </xf>
    <xf numFmtId="38" fontId="3" fillId="2" borderId="36" xfId="5" applyFont="1" applyFill="1" applyBorder="1" applyAlignment="1">
      <alignment horizontal="right" vertical="center" shrinkToFit="1"/>
    </xf>
    <xf numFmtId="0" fontId="3" fillId="0" borderId="0" xfId="3" applyFont="1" applyAlignment="1">
      <alignment horizont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7" fillId="2" borderId="22" xfId="3" applyFont="1" applyFill="1" applyBorder="1" applyAlignment="1">
      <alignment horizontal="center" vertical="center"/>
    </xf>
    <xf numFmtId="0" fontId="8" fillId="2" borderId="26" xfId="3" applyFont="1" applyFill="1" applyBorder="1" applyAlignment="1">
      <alignment horizontal="center"/>
    </xf>
    <xf numFmtId="0" fontId="7" fillId="3" borderId="21" xfId="3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right" vertical="center"/>
    </xf>
    <xf numFmtId="0" fontId="1" fillId="0" borderId="26" xfId="4" applyFont="1" applyBorder="1" applyAlignment="1">
      <alignment horizontal="right" vertical="center"/>
    </xf>
    <xf numFmtId="0" fontId="7" fillId="3" borderId="22" xfId="3" applyFont="1" applyFill="1" applyBorder="1" applyAlignment="1">
      <alignment horizontal="right" vertical="center"/>
    </xf>
    <xf numFmtId="0" fontId="7" fillId="3" borderId="22" xfId="3" applyFont="1" applyFill="1" applyBorder="1" applyAlignment="1">
      <alignment horizontal="right" vertical="center" wrapText="1"/>
    </xf>
    <xf numFmtId="0" fontId="1" fillId="0" borderId="20" xfId="4" applyFont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7" fillId="3" borderId="26" xfId="1" applyFont="1" applyFill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38" fontId="7" fillId="0" borderId="26" xfId="1" applyFont="1" applyFill="1" applyBorder="1" applyAlignment="1">
      <alignment vertical="center"/>
    </xf>
    <xf numFmtId="0" fontId="1" fillId="0" borderId="26" xfId="4" applyFont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0" fontId="1" fillId="0" borderId="20" xfId="4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3" fillId="0" borderId="0" xfId="3" applyFont="1" applyBorder="1"/>
    <xf numFmtId="0" fontId="3" fillId="0" borderId="37" xfId="3" applyFont="1" applyBorder="1"/>
    <xf numFmtId="38" fontId="7" fillId="3" borderId="38" xfId="1" applyFont="1" applyFill="1" applyBorder="1" applyAlignment="1">
      <alignment horizontal="right" vertical="center"/>
    </xf>
    <xf numFmtId="38" fontId="7" fillId="3" borderId="26" xfId="1" applyFont="1" applyFill="1" applyBorder="1">
      <alignment vertical="center"/>
    </xf>
    <xf numFmtId="38" fontId="7" fillId="3" borderId="26" xfId="1" applyFont="1" applyFill="1" applyBorder="1" applyAlignment="1">
      <alignment vertical="center"/>
    </xf>
    <xf numFmtId="38" fontId="7" fillId="4" borderId="21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9" fillId="0" borderId="0" xfId="1" applyFont="1">
      <alignment vertical="center"/>
    </xf>
    <xf numFmtId="38" fontId="7" fillId="3" borderId="40" xfId="1" applyFont="1" applyFill="1" applyBorder="1" applyAlignment="1">
      <alignment vertical="center"/>
    </xf>
    <xf numFmtId="38" fontId="7" fillId="3" borderId="19" xfId="1" applyFont="1" applyFill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0" fontId="8" fillId="3" borderId="40" xfId="3" applyFont="1" applyFill="1" applyBorder="1" applyAlignment="1">
      <alignment vertical="center"/>
    </xf>
    <xf numFmtId="38" fontId="7" fillId="3" borderId="38" xfId="1" applyFont="1" applyFill="1" applyBorder="1">
      <alignment vertical="center"/>
    </xf>
    <xf numFmtId="38" fontId="7" fillId="0" borderId="20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42" xfId="1" applyFont="1" applyFill="1" applyBorder="1" applyAlignment="1">
      <alignment vertical="center"/>
    </xf>
    <xf numFmtId="38" fontId="7" fillId="0" borderId="43" xfId="1" applyFont="1" applyFill="1" applyBorder="1" applyAlignment="1">
      <alignment vertical="center"/>
    </xf>
    <xf numFmtId="38" fontId="7" fillId="3" borderId="40" xfId="1" applyFont="1" applyFill="1" applyBorder="1">
      <alignment vertical="center"/>
    </xf>
    <xf numFmtId="38" fontId="7" fillId="3" borderId="44" xfId="1" applyFont="1" applyFill="1" applyBorder="1">
      <alignment vertical="center"/>
    </xf>
    <xf numFmtId="0" fontId="3" fillId="0" borderId="0" xfId="3" applyFont="1" applyAlignment="1">
      <alignment horizontal="left"/>
    </xf>
    <xf numFmtId="38" fontId="3" fillId="0" borderId="0" xfId="1" applyFont="1" applyAlignment="1">
      <alignment horizontal="left"/>
    </xf>
    <xf numFmtId="38" fontId="7" fillId="3" borderId="40" xfId="1" applyFont="1" applyFill="1" applyBorder="1" applyAlignment="1">
      <alignment horizont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桁区切り" xfId="5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51"/>
  <sheetViews>
    <sheetView tabSelected="1" view="pageBreakPreview" zoomScaleSheetLayoutView="100" workbookViewId="0">
      <pane xSplit="1" ySplit="4" topLeftCell="B11" activePane="bottomRight" state="frozen"/>
      <selection pane="topRight"/>
      <selection pane="bottomLeft"/>
      <selection pane="bottomRight"/>
    </sheetView>
  </sheetViews>
  <sheetFormatPr defaultRowHeight="13.5"/>
  <cols>
    <col min="1" max="1" width="12.875" style="1" customWidth="1"/>
    <col min="2" max="2" width="9.625" style="1" customWidth="1"/>
    <col min="3" max="3" width="11.125" style="1" bestFit="1" customWidth="1"/>
    <col min="4" max="4" width="10.625" style="1" customWidth="1"/>
    <col min="5" max="5" width="12.625" style="1" customWidth="1"/>
    <col min="6" max="8" width="11.125" style="1" customWidth="1"/>
    <col min="9" max="9" width="10.625" style="1" customWidth="1"/>
    <col min="10" max="10" width="12.625" style="1" customWidth="1"/>
    <col min="11" max="13" width="10.625" style="1" customWidth="1"/>
    <col min="14" max="14" width="8.125" style="1" customWidth="1"/>
    <col min="15" max="15" width="11.125" style="1" customWidth="1"/>
    <col min="16" max="16" width="8.125" style="1" customWidth="1"/>
    <col min="17" max="17" width="11.125" style="1" customWidth="1"/>
    <col min="18" max="18" width="8.125" style="1" customWidth="1"/>
    <col min="19" max="19" width="11.125" style="1" customWidth="1"/>
    <col min="20" max="20" width="8.125" style="1" customWidth="1"/>
    <col min="21" max="21" width="11.125" style="1" customWidth="1"/>
    <col min="22" max="22" width="4.875" style="1" customWidth="1"/>
    <col min="23" max="24" width="2.875" style="1" customWidth="1"/>
    <col min="25" max="16384" width="9" style="1" customWidth="1"/>
  </cols>
  <sheetData>
    <row r="1" spans="1:24" ht="18">
      <c r="A1" s="2" t="s">
        <v>20</v>
      </c>
    </row>
    <row r="2" spans="1:24" ht="22.5" customHeight="1">
      <c r="A2" s="3" t="s">
        <v>46</v>
      </c>
      <c r="B2" s="11" t="s">
        <v>39</v>
      </c>
      <c r="C2" s="19"/>
      <c r="D2" s="11" t="s">
        <v>41</v>
      </c>
      <c r="E2" s="19"/>
      <c r="F2" s="19"/>
      <c r="G2" s="19"/>
      <c r="H2" s="33"/>
      <c r="I2" s="11" t="s">
        <v>66</v>
      </c>
      <c r="J2" s="19"/>
      <c r="K2" s="19"/>
      <c r="L2" s="19"/>
      <c r="M2" s="33"/>
      <c r="N2" s="11" t="s">
        <v>52</v>
      </c>
      <c r="O2" s="33"/>
      <c r="P2" s="11" t="s">
        <v>16</v>
      </c>
      <c r="Q2" s="33"/>
      <c r="R2" s="11" t="s">
        <v>22</v>
      </c>
      <c r="S2" s="33"/>
      <c r="T2" s="11" t="s">
        <v>24</v>
      </c>
      <c r="U2" s="33"/>
    </row>
    <row r="3" spans="1:24" ht="22.5" customHeight="1">
      <c r="A3" s="4"/>
      <c r="B3" s="12" t="s">
        <v>6</v>
      </c>
      <c r="C3" s="20" t="s">
        <v>1</v>
      </c>
      <c r="D3" s="12" t="s">
        <v>51</v>
      </c>
      <c r="E3" s="26" t="s">
        <v>29</v>
      </c>
      <c r="F3" s="26" t="s">
        <v>42</v>
      </c>
      <c r="G3" s="26" t="s">
        <v>14</v>
      </c>
      <c r="H3" s="20" t="s">
        <v>54</v>
      </c>
      <c r="I3" s="38" t="s">
        <v>51</v>
      </c>
      <c r="J3" s="40" t="s">
        <v>29</v>
      </c>
      <c r="K3" s="40" t="s">
        <v>42</v>
      </c>
      <c r="L3" s="40" t="s">
        <v>14</v>
      </c>
      <c r="M3" s="20" t="s">
        <v>54</v>
      </c>
      <c r="N3" s="38" t="s">
        <v>51</v>
      </c>
      <c r="O3" s="20" t="s">
        <v>48</v>
      </c>
      <c r="P3" s="38" t="s">
        <v>51</v>
      </c>
      <c r="Q3" s="20" t="s">
        <v>48</v>
      </c>
      <c r="R3" s="38" t="s">
        <v>51</v>
      </c>
      <c r="S3" s="20" t="s">
        <v>48</v>
      </c>
      <c r="T3" s="38" t="s">
        <v>51</v>
      </c>
      <c r="U3" s="20" t="s">
        <v>48</v>
      </c>
    </row>
    <row r="4" spans="1:24" ht="22.5" customHeight="1">
      <c r="A4" s="4"/>
      <c r="B4" s="13" t="s">
        <v>25</v>
      </c>
      <c r="C4" s="21" t="s">
        <v>40</v>
      </c>
      <c r="D4" s="13" t="s">
        <v>56</v>
      </c>
      <c r="E4" s="27" t="s">
        <v>57</v>
      </c>
      <c r="F4" s="27" t="s">
        <v>57</v>
      </c>
      <c r="G4" s="27" t="s">
        <v>57</v>
      </c>
      <c r="H4" s="21" t="s">
        <v>57</v>
      </c>
      <c r="I4" s="39" t="s">
        <v>56</v>
      </c>
      <c r="J4" s="41" t="s">
        <v>57</v>
      </c>
      <c r="K4" s="41" t="s">
        <v>57</v>
      </c>
      <c r="L4" s="41" t="s">
        <v>57</v>
      </c>
      <c r="M4" s="21" t="s">
        <v>57</v>
      </c>
      <c r="N4" s="39" t="s">
        <v>56</v>
      </c>
      <c r="O4" s="21" t="s">
        <v>57</v>
      </c>
      <c r="P4" s="39" t="s">
        <v>56</v>
      </c>
      <c r="Q4" s="21" t="s">
        <v>57</v>
      </c>
      <c r="R4" s="39" t="s">
        <v>56</v>
      </c>
      <c r="S4" s="21" t="s">
        <v>57</v>
      </c>
      <c r="T4" s="39" t="s">
        <v>56</v>
      </c>
      <c r="U4" s="21" t="s">
        <v>57</v>
      </c>
    </row>
    <row r="5" spans="1:24" ht="26.25" customHeight="1">
      <c r="A5" s="5" t="s">
        <v>34</v>
      </c>
      <c r="B5" s="14">
        <f>13095-546-254</f>
        <v>12295</v>
      </c>
      <c r="C5" s="22">
        <v>23376</v>
      </c>
      <c r="D5" s="14">
        <v>311448</v>
      </c>
      <c r="E5" s="28">
        <v>6385686256</v>
      </c>
      <c r="F5" s="28">
        <v>4920654061</v>
      </c>
      <c r="G5" s="28">
        <v>1221560985</v>
      </c>
      <c r="H5" s="34">
        <v>243471210</v>
      </c>
      <c r="I5" s="14">
        <f>11744+1</f>
        <v>11745</v>
      </c>
      <c r="J5" s="28">
        <f>49817417+18773</f>
        <v>49836190</v>
      </c>
      <c r="K5" s="28">
        <f>64489876+18773</f>
        <v>64508649</v>
      </c>
      <c r="L5" s="28">
        <v>-15778536</v>
      </c>
      <c r="M5" s="34">
        <v>1106077</v>
      </c>
      <c r="N5" s="14">
        <v>6654</v>
      </c>
      <c r="O5" s="34">
        <v>446225258</v>
      </c>
      <c r="P5" s="14">
        <v>9</v>
      </c>
      <c r="Q5" s="34">
        <v>463734</v>
      </c>
      <c r="R5" s="14">
        <v>138</v>
      </c>
      <c r="S5" s="34">
        <v>57780000</v>
      </c>
      <c r="T5" s="14">
        <v>134</v>
      </c>
      <c r="U5" s="34">
        <v>6700000</v>
      </c>
      <c r="V5" s="10"/>
      <c r="W5" s="10"/>
    </row>
    <row r="6" spans="1:24" ht="26.25" customHeight="1">
      <c r="A6" s="6" t="s">
        <v>0</v>
      </c>
      <c r="B6" s="15">
        <f>13085-526-252</f>
        <v>12307</v>
      </c>
      <c r="C6" s="23">
        <v>23030</v>
      </c>
      <c r="D6" s="15">
        <v>296416</v>
      </c>
      <c r="E6" s="29">
        <v>6207458093</v>
      </c>
      <c r="F6" s="29">
        <v>4551902409</v>
      </c>
      <c r="G6" s="29">
        <v>1389771126</v>
      </c>
      <c r="H6" s="35">
        <v>265784558</v>
      </c>
      <c r="I6" s="15">
        <v>6228</v>
      </c>
      <c r="J6" s="29">
        <v>62046192</v>
      </c>
      <c r="K6" s="29">
        <v>44811762</v>
      </c>
      <c r="L6" s="29">
        <v>15478340</v>
      </c>
      <c r="M6" s="35">
        <v>1756090</v>
      </c>
      <c r="N6" s="15">
        <v>7924</v>
      </c>
      <c r="O6" s="35">
        <v>512438710</v>
      </c>
      <c r="P6" s="15">
        <v>4</v>
      </c>
      <c r="Q6" s="35">
        <v>139963</v>
      </c>
      <c r="R6" s="15">
        <v>130</v>
      </c>
      <c r="S6" s="35">
        <v>51184210</v>
      </c>
      <c r="T6" s="15">
        <v>123</v>
      </c>
      <c r="U6" s="35">
        <v>6150000</v>
      </c>
      <c r="V6" s="10"/>
      <c r="W6" s="10"/>
    </row>
    <row r="7" spans="1:24" ht="26.25" customHeight="1">
      <c r="A7" s="6" t="s">
        <v>35</v>
      </c>
      <c r="B7" s="15">
        <f>12905-418-204</f>
        <v>12283</v>
      </c>
      <c r="C7" s="23">
        <v>22425</v>
      </c>
      <c r="D7" s="15">
        <v>295119</v>
      </c>
      <c r="E7" s="29">
        <v>6388550433</v>
      </c>
      <c r="F7" s="29">
        <v>4673802197</v>
      </c>
      <c r="G7" s="29">
        <v>1412510631</v>
      </c>
      <c r="H7" s="35">
        <v>302237605</v>
      </c>
      <c r="I7" s="15">
        <v>7096</v>
      </c>
      <c r="J7" s="29">
        <v>60052594</v>
      </c>
      <c r="K7" s="29">
        <v>43503835</v>
      </c>
      <c r="L7" s="29">
        <v>14752521</v>
      </c>
      <c r="M7" s="35">
        <v>1796238</v>
      </c>
      <c r="N7" s="15">
        <v>9095</v>
      </c>
      <c r="O7" s="35">
        <v>550683693</v>
      </c>
      <c r="P7" s="15">
        <v>6</v>
      </c>
      <c r="Q7" s="35">
        <v>113562</v>
      </c>
      <c r="R7" s="15">
        <v>133</v>
      </c>
      <c r="S7" s="35">
        <v>52274000</v>
      </c>
      <c r="T7" s="15">
        <v>141</v>
      </c>
      <c r="U7" s="35">
        <v>7050000</v>
      </c>
      <c r="V7" s="10"/>
      <c r="W7" s="10"/>
    </row>
    <row r="8" spans="1:24" ht="26.25" customHeight="1">
      <c r="A8" s="6" t="s">
        <v>19</v>
      </c>
      <c r="B8" s="15">
        <f>12503-271-184</f>
        <v>12048</v>
      </c>
      <c r="C8" s="23">
        <v>21153</v>
      </c>
      <c r="D8" s="15">
        <v>291310</v>
      </c>
      <c r="E8" s="29">
        <v>6607182748</v>
      </c>
      <c r="F8" s="29">
        <v>4824911806</v>
      </c>
      <c r="G8" s="29">
        <v>1495535661</v>
      </c>
      <c r="H8" s="35">
        <v>286735281</v>
      </c>
      <c r="I8" s="15">
        <v>6574</v>
      </c>
      <c r="J8" s="29">
        <v>51078885</v>
      </c>
      <c r="K8" s="29">
        <v>36849465</v>
      </c>
      <c r="L8" s="29">
        <v>12715177</v>
      </c>
      <c r="M8" s="35">
        <v>1514243</v>
      </c>
      <c r="N8" s="15">
        <v>10494</v>
      </c>
      <c r="O8" s="35">
        <v>634719136</v>
      </c>
      <c r="P8" s="15">
        <v>7</v>
      </c>
      <c r="Q8" s="35">
        <v>342784</v>
      </c>
      <c r="R8" s="15">
        <v>115</v>
      </c>
      <c r="S8" s="35">
        <v>47784000</v>
      </c>
      <c r="T8" s="15">
        <v>153</v>
      </c>
      <c r="U8" s="35">
        <v>7650000</v>
      </c>
      <c r="V8" s="10"/>
      <c r="W8" s="10"/>
    </row>
    <row r="9" spans="1:24" ht="26.25" customHeight="1">
      <c r="A9" s="6" t="s">
        <v>47</v>
      </c>
      <c r="B9" s="15">
        <f>11812-139-106</f>
        <v>11567</v>
      </c>
      <c r="C9" s="23">
        <v>19593</v>
      </c>
      <c r="D9" s="15">
        <v>278881</v>
      </c>
      <c r="E9" s="29">
        <v>6618572932</v>
      </c>
      <c r="F9" s="29">
        <v>4819557178</v>
      </c>
      <c r="G9" s="29">
        <v>1597374192</v>
      </c>
      <c r="H9" s="35">
        <v>201641562</v>
      </c>
      <c r="I9" s="15">
        <f>5613</f>
        <v>5613</v>
      </c>
      <c r="J9" s="29">
        <v>45209997</v>
      </c>
      <c r="K9" s="29">
        <v>32548337</v>
      </c>
      <c r="L9" s="29">
        <v>11580059</v>
      </c>
      <c r="M9" s="35">
        <v>1081601</v>
      </c>
      <c r="N9" s="15">
        <v>11739</v>
      </c>
      <c r="O9" s="35">
        <v>698735918</v>
      </c>
      <c r="P9" s="15">
        <v>9</v>
      </c>
      <c r="Q9" s="35">
        <v>246918</v>
      </c>
      <c r="R9" s="15">
        <v>66</v>
      </c>
      <c r="S9" s="35">
        <v>27688000</v>
      </c>
      <c r="T9" s="15">
        <v>135</v>
      </c>
      <c r="U9" s="35">
        <v>6739340</v>
      </c>
      <c r="V9" s="10"/>
      <c r="W9" s="10"/>
    </row>
    <row r="10" spans="1:24" ht="26.25" customHeight="1">
      <c r="A10" s="6" t="s">
        <v>9</v>
      </c>
      <c r="B10" s="15">
        <f>11147-59-57</f>
        <v>11031</v>
      </c>
      <c r="C10" s="23">
        <v>18265</v>
      </c>
      <c r="D10" s="15">
        <v>263989</v>
      </c>
      <c r="E10" s="29">
        <v>6494081384</v>
      </c>
      <c r="F10" s="29">
        <v>4739087495</v>
      </c>
      <c r="G10" s="29">
        <v>1538760383</v>
      </c>
      <c r="H10" s="35">
        <v>216233506</v>
      </c>
      <c r="I10" s="15">
        <v>5849</v>
      </c>
      <c r="J10" s="29">
        <v>52385839</v>
      </c>
      <c r="K10" s="29">
        <v>39108089</v>
      </c>
      <c r="L10" s="29">
        <v>12599989</v>
      </c>
      <c r="M10" s="35">
        <v>677761</v>
      </c>
      <c r="N10" s="15">
        <v>11347</v>
      </c>
      <c r="O10" s="35">
        <v>691177445</v>
      </c>
      <c r="P10" s="15">
        <v>6</v>
      </c>
      <c r="Q10" s="35">
        <v>185397</v>
      </c>
      <c r="R10" s="15">
        <v>84</v>
      </c>
      <c r="S10" s="35">
        <v>34502920</v>
      </c>
      <c r="T10" s="15">
        <v>125</v>
      </c>
      <c r="U10" s="35">
        <v>6250000</v>
      </c>
      <c r="V10" s="10"/>
      <c r="W10" s="10"/>
    </row>
    <row r="11" spans="1:24" ht="26.25" customHeight="1">
      <c r="A11" s="6" t="s">
        <v>30</v>
      </c>
      <c r="B11" s="15">
        <f>10720-10-14</f>
        <v>10696</v>
      </c>
      <c r="C11" s="23">
        <v>17345</v>
      </c>
      <c r="D11" s="15">
        <v>250984</v>
      </c>
      <c r="E11" s="29">
        <v>6049708559</v>
      </c>
      <c r="F11" s="29">
        <v>4423622131</v>
      </c>
      <c r="G11" s="29">
        <v>1450116118</v>
      </c>
      <c r="H11" s="35">
        <v>175970310</v>
      </c>
      <c r="I11" s="15">
        <v>5548</v>
      </c>
      <c r="J11" s="29">
        <v>44127606</v>
      </c>
      <c r="K11" s="29">
        <v>31899926</v>
      </c>
      <c r="L11" s="29">
        <v>11711259</v>
      </c>
      <c r="M11" s="35">
        <v>516421</v>
      </c>
      <c r="N11" s="15">
        <v>11043</v>
      </c>
      <c r="O11" s="35">
        <v>633718987</v>
      </c>
      <c r="P11" s="15">
        <v>0</v>
      </c>
      <c r="Q11" s="35">
        <v>0</v>
      </c>
      <c r="R11" s="15">
        <v>47</v>
      </c>
      <c r="S11" s="35">
        <v>19740000</v>
      </c>
      <c r="T11" s="15">
        <v>113</v>
      </c>
      <c r="U11" s="35">
        <v>5650000</v>
      </c>
      <c r="V11" s="10"/>
      <c r="W11" s="10"/>
    </row>
    <row r="12" spans="1:24" ht="26.25" customHeight="1">
      <c r="A12" s="6" t="s">
        <v>58</v>
      </c>
      <c r="B12" s="15">
        <f>10414-1</f>
        <v>10413</v>
      </c>
      <c r="C12" s="23">
        <v>16608</v>
      </c>
      <c r="D12" s="15">
        <v>241241</v>
      </c>
      <c r="E12" s="29">
        <v>5902297729</v>
      </c>
      <c r="F12" s="29">
        <v>4321855268</v>
      </c>
      <c r="G12" s="29">
        <v>1438698761</v>
      </c>
      <c r="H12" s="35">
        <v>141743700</v>
      </c>
      <c r="I12" s="15">
        <v>5483</v>
      </c>
      <c r="J12" s="29">
        <v>47110896</v>
      </c>
      <c r="K12" s="29">
        <v>34024537</v>
      </c>
      <c r="L12" s="29">
        <v>12807652</v>
      </c>
      <c r="M12" s="35">
        <v>278707</v>
      </c>
      <c r="N12" s="15">
        <v>10775</v>
      </c>
      <c r="O12" s="35">
        <v>630869052</v>
      </c>
      <c r="P12" s="15">
        <v>9</v>
      </c>
      <c r="Q12" s="35">
        <v>305019</v>
      </c>
      <c r="R12" s="15">
        <v>41</v>
      </c>
      <c r="S12" s="35">
        <v>17609930</v>
      </c>
      <c r="T12" s="15">
        <v>112</v>
      </c>
      <c r="U12" s="35">
        <v>5600000</v>
      </c>
      <c r="V12" s="10"/>
      <c r="W12" s="10"/>
    </row>
    <row r="13" spans="1:24" ht="26.25" customHeight="1">
      <c r="A13" s="6" t="s">
        <v>59</v>
      </c>
      <c r="B13" s="15">
        <v>10296</v>
      </c>
      <c r="C13" s="23">
        <v>16222</v>
      </c>
      <c r="D13" s="15">
        <v>211152</v>
      </c>
      <c r="E13" s="29">
        <v>5453503031</v>
      </c>
      <c r="F13" s="29">
        <v>4008515145</v>
      </c>
      <c r="G13" s="29">
        <v>1314186519</v>
      </c>
      <c r="H13" s="35">
        <v>130801367</v>
      </c>
      <c r="I13" s="15">
        <f>3+4479</f>
        <v>4482</v>
      </c>
      <c r="J13" s="29">
        <v>37687297</v>
      </c>
      <c r="K13" s="29">
        <f>7000+27407830</f>
        <v>27414830</v>
      </c>
      <c r="L13" s="29">
        <f>-7000+10006364</f>
        <v>9999364</v>
      </c>
      <c r="M13" s="35">
        <v>273103</v>
      </c>
      <c r="N13" s="15">
        <v>10769</v>
      </c>
      <c r="O13" s="35">
        <v>591369294</v>
      </c>
      <c r="P13" s="15">
        <v>17</v>
      </c>
      <c r="Q13" s="35">
        <v>297991</v>
      </c>
      <c r="R13" s="15">
        <v>44</v>
      </c>
      <c r="S13" s="35">
        <v>17927400</v>
      </c>
      <c r="T13" s="15">
        <v>106</v>
      </c>
      <c r="U13" s="35">
        <v>5300000</v>
      </c>
      <c r="V13" s="10"/>
      <c r="W13" s="10"/>
    </row>
    <row r="14" spans="1:24" ht="26.25" customHeight="1">
      <c r="A14" s="7" t="s">
        <v>55</v>
      </c>
      <c r="B14" s="16">
        <v>10051</v>
      </c>
      <c r="C14" s="24">
        <v>15571</v>
      </c>
      <c r="D14" s="16">
        <v>218051</v>
      </c>
      <c r="E14" s="30">
        <v>5701833500</v>
      </c>
      <c r="F14" s="30">
        <v>4198742543</v>
      </c>
      <c r="G14" s="30">
        <v>1354163259</v>
      </c>
      <c r="H14" s="36">
        <v>148927698</v>
      </c>
      <c r="I14" s="16">
        <f>4+4384</f>
        <v>4388</v>
      </c>
      <c r="J14" s="30">
        <v>38837519</v>
      </c>
      <c r="K14" s="30">
        <f>19580+28762651</f>
        <v>28782231</v>
      </c>
      <c r="L14" s="30">
        <f>-19580+9700015</f>
        <v>9680435</v>
      </c>
      <c r="M14" s="36">
        <v>374853</v>
      </c>
      <c r="N14" s="16">
        <v>11639</v>
      </c>
      <c r="O14" s="36">
        <v>617798517</v>
      </c>
      <c r="P14" s="16">
        <v>18</v>
      </c>
      <c r="Q14" s="36">
        <v>556635</v>
      </c>
      <c r="R14" s="16">
        <v>33</v>
      </c>
      <c r="S14" s="36">
        <v>13970160</v>
      </c>
      <c r="T14" s="16">
        <v>116</v>
      </c>
      <c r="U14" s="36">
        <v>5800000</v>
      </c>
      <c r="V14" s="44"/>
      <c r="W14" s="44"/>
      <c r="X14" s="44"/>
    </row>
    <row r="15" spans="1:24" ht="26.25" customHeight="1">
      <c r="A15" s="7" t="s">
        <v>53</v>
      </c>
      <c r="B15" s="16">
        <v>9722</v>
      </c>
      <c r="C15" s="24">
        <v>14873</v>
      </c>
      <c r="D15" s="16">
        <v>212366</v>
      </c>
      <c r="E15" s="30">
        <v>5404589606</v>
      </c>
      <c r="F15" s="30">
        <v>3984373170</v>
      </c>
      <c r="G15" s="30">
        <v>1264257862</v>
      </c>
      <c r="H15" s="36">
        <v>155958574</v>
      </c>
      <c r="I15" s="16">
        <v>3885</v>
      </c>
      <c r="J15" s="30">
        <v>33491573</v>
      </c>
      <c r="K15" s="30">
        <v>24660881</v>
      </c>
      <c r="L15" s="30">
        <v>8414662</v>
      </c>
      <c r="M15" s="36">
        <v>416030</v>
      </c>
      <c r="N15" s="16">
        <v>11119</v>
      </c>
      <c r="O15" s="36">
        <v>576739684</v>
      </c>
      <c r="P15" s="16">
        <v>10</v>
      </c>
      <c r="Q15" s="36">
        <v>264876</v>
      </c>
      <c r="R15" s="16">
        <v>23</v>
      </c>
      <c r="S15" s="36">
        <v>10030440</v>
      </c>
      <c r="T15" s="16">
        <v>111</v>
      </c>
      <c r="U15" s="36">
        <v>5550000</v>
      </c>
      <c r="V15" s="44"/>
      <c r="W15" s="44"/>
      <c r="X15" s="44"/>
    </row>
    <row r="16" spans="1:24" ht="26.25" customHeight="1">
      <c r="A16" s="7" t="s">
        <v>21</v>
      </c>
      <c r="B16" s="16">
        <v>9371</v>
      </c>
      <c r="C16" s="24">
        <v>14082</v>
      </c>
      <c r="D16" s="16">
        <v>207946</v>
      </c>
      <c r="E16" s="30">
        <v>5340954518</v>
      </c>
      <c r="F16" s="30">
        <v>3943331375</v>
      </c>
      <c r="G16" s="30">
        <v>1247478954</v>
      </c>
      <c r="H16" s="36">
        <v>150144189</v>
      </c>
      <c r="I16" s="16">
        <f>2+4014</f>
        <v>4016</v>
      </c>
      <c r="J16" s="30">
        <v>34833592</v>
      </c>
      <c r="K16" s="30">
        <f>4350+25394164</f>
        <v>25398514</v>
      </c>
      <c r="L16" s="30">
        <f>8560592-4350</f>
        <v>8556242</v>
      </c>
      <c r="M16" s="36">
        <v>878836</v>
      </c>
      <c r="N16" s="16">
        <v>10656</v>
      </c>
      <c r="O16" s="36">
        <v>585696045</v>
      </c>
      <c r="P16" s="16">
        <v>16</v>
      </c>
      <c r="Q16" s="36">
        <v>246763</v>
      </c>
      <c r="R16" s="16">
        <v>29</v>
      </c>
      <c r="S16" s="36">
        <v>14408000</v>
      </c>
      <c r="T16" s="16">
        <v>92</v>
      </c>
      <c r="U16" s="36">
        <v>4600000</v>
      </c>
      <c r="V16" s="44"/>
      <c r="W16" s="44"/>
      <c r="X16" s="44"/>
    </row>
    <row r="17" spans="1:24" ht="26.25" customHeight="1">
      <c r="A17" s="8" t="s">
        <v>64</v>
      </c>
      <c r="B17" s="17">
        <v>8989</v>
      </c>
      <c r="C17" s="25">
        <v>13334</v>
      </c>
      <c r="D17" s="17">
        <v>200053</v>
      </c>
      <c r="E17" s="31">
        <v>5087545014</v>
      </c>
      <c r="F17" s="31">
        <v>3744798953</v>
      </c>
      <c r="G17" s="31">
        <v>1197628224</v>
      </c>
      <c r="H17" s="37">
        <v>145117837</v>
      </c>
      <c r="I17" s="17">
        <f>1+3584</f>
        <v>3585</v>
      </c>
      <c r="J17" s="31">
        <v>28992191</v>
      </c>
      <c r="K17" s="31">
        <f>3150+21077848</f>
        <v>21080998</v>
      </c>
      <c r="L17" s="31">
        <f>-3150+7355810</f>
        <v>7352660</v>
      </c>
      <c r="M17" s="37">
        <f>558533</f>
        <v>558533</v>
      </c>
      <c r="N17" s="17">
        <v>10301</v>
      </c>
      <c r="O17" s="37">
        <v>559153430</v>
      </c>
      <c r="P17" s="17">
        <v>7</v>
      </c>
      <c r="Q17" s="37">
        <v>75052</v>
      </c>
      <c r="R17" s="17">
        <v>20</v>
      </c>
      <c r="S17" s="37">
        <v>9976000</v>
      </c>
      <c r="T17" s="17">
        <v>100</v>
      </c>
      <c r="U17" s="37">
        <v>5000000</v>
      </c>
      <c r="V17" s="44"/>
      <c r="W17" s="44"/>
      <c r="X17" s="44"/>
    </row>
    <row r="18" spans="1:24">
      <c r="A18" s="9"/>
      <c r="B18" s="18"/>
      <c r="C18" s="18"/>
      <c r="D18" s="18"/>
      <c r="E18" s="32"/>
      <c r="F18" s="32"/>
      <c r="G18" s="32"/>
      <c r="H18" s="32"/>
      <c r="I18" s="10"/>
      <c r="P18" s="10"/>
      <c r="Q18" s="42"/>
      <c r="R18" s="10"/>
      <c r="S18" s="42"/>
      <c r="T18" s="10"/>
      <c r="U18" s="43" t="s">
        <v>12</v>
      </c>
      <c r="V18" s="43"/>
      <c r="W18" s="10"/>
    </row>
    <row r="19" spans="1:2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43" t="s">
        <v>43</v>
      </c>
      <c r="V19" s="44"/>
      <c r="W19" s="44"/>
    </row>
    <row r="20" spans="1:2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</sheetData>
  <mergeCells count="8">
    <mergeCell ref="B2:C2"/>
    <mergeCell ref="D2:H2"/>
    <mergeCell ref="I2:M2"/>
    <mergeCell ref="N2:O2"/>
    <mergeCell ref="P2:Q2"/>
    <mergeCell ref="R2:S2"/>
    <mergeCell ref="T2:U2"/>
    <mergeCell ref="A2:A4"/>
  </mergeCells>
  <phoneticPr fontId="2"/>
  <pageMargins left="0.51181102362204722" right="0.31496062992125984" top="0.15748031496062992" bottom="0.15748031496062992" header="0.31496062992125984" footer="0.31496062992125984"/>
  <pageSetup paperSize="9" scale="37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W75"/>
  <sheetViews>
    <sheetView view="pageBreakPreview" zoomScaleSheetLayoutView="100" workbookViewId="0">
      <pane xSplit="1" ySplit="4" topLeftCell="B11" activePane="bottomRight" state="frozen"/>
      <selection pane="topRight"/>
      <selection pane="bottomLeft"/>
      <selection pane="bottomRight"/>
    </sheetView>
  </sheetViews>
  <sheetFormatPr defaultRowHeight="13.5"/>
  <cols>
    <col min="1" max="1" width="12.875" style="1" customWidth="1"/>
    <col min="2" max="2" width="9.625" style="1" customWidth="1"/>
    <col min="3" max="3" width="11.125" style="1" customWidth="1"/>
    <col min="4" max="4" width="9.125" style="1" customWidth="1"/>
    <col min="5" max="8" width="12.125" style="1" customWidth="1"/>
    <col min="9" max="9" width="9.125" style="1" customWidth="1"/>
    <col min="10" max="13" width="12.125" style="1" customWidth="1"/>
    <col min="14" max="14" width="9.125" style="1" customWidth="1"/>
    <col min="15" max="15" width="11.625" style="1" bestFit="1" customWidth="1"/>
    <col min="16" max="16" width="9.125" style="1" customWidth="1"/>
    <col min="17" max="17" width="11.625" style="1" customWidth="1"/>
    <col min="18" max="18" width="5.25" style="1" bestFit="1" customWidth="1"/>
    <col min="19" max="19" width="10.5" style="1" bestFit="1" customWidth="1"/>
    <col min="20" max="20" width="7.125" style="1" bestFit="1" customWidth="1"/>
    <col min="21" max="21" width="10.5" style="1" bestFit="1" customWidth="1"/>
    <col min="22" max="22" width="4.875" style="1" customWidth="1"/>
    <col min="23" max="24" width="2.875" style="1" customWidth="1"/>
    <col min="25" max="16384" width="9" style="1" customWidth="1"/>
  </cols>
  <sheetData>
    <row r="1" spans="1:23" ht="18">
      <c r="A1" s="2" t="s">
        <v>23</v>
      </c>
    </row>
    <row r="2" spans="1:23" ht="22.5" customHeight="1">
      <c r="A2" s="45" t="s">
        <v>46</v>
      </c>
      <c r="B2" s="11" t="s">
        <v>39</v>
      </c>
      <c r="C2" s="33"/>
      <c r="D2" s="11" t="s">
        <v>41</v>
      </c>
      <c r="E2" s="19"/>
      <c r="F2" s="19"/>
      <c r="G2" s="19"/>
      <c r="H2" s="33"/>
      <c r="I2" s="11" t="s">
        <v>66</v>
      </c>
      <c r="J2" s="19"/>
      <c r="K2" s="19"/>
      <c r="L2" s="19"/>
      <c r="M2" s="33"/>
      <c r="N2" s="11" t="s">
        <v>52</v>
      </c>
      <c r="O2" s="33"/>
      <c r="P2" s="11" t="s">
        <v>16</v>
      </c>
      <c r="Q2" s="33"/>
    </row>
    <row r="3" spans="1:23" ht="22.5" customHeight="1">
      <c r="A3" s="46"/>
      <c r="B3" s="38" t="s">
        <v>6</v>
      </c>
      <c r="C3" s="20" t="s">
        <v>1</v>
      </c>
      <c r="D3" s="38" t="s">
        <v>51</v>
      </c>
      <c r="E3" s="40" t="s">
        <v>29</v>
      </c>
      <c r="F3" s="40" t="s">
        <v>42</v>
      </c>
      <c r="G3" s="40" t="s">
        <v>14</v>
      </c>
      <c r="H3" s="20" t="s">
        <v>54</v>
      </c>
      <c r="I3" s="38" t="s">
        <v>51</v>
      </c>
      <c r="J3" s="40" t="s">
        <v>29</v>
      </c>
      <c r="K3" s="40" t="s">
        <v>42</v>
      </c>
      <c r="L3" s="40" t="s">
        <v>14</v>
      </c>
      <c r="M3" s="20" t="s">
        <v>54</v>
      </c>
      <c r="N3" s="38" t="s">
        <v>51</v>
      </c>
      <c r="O3" s="20" t="s">
        <v>48</v>
      </c>
      <c r="P3" s="38" t="s">
        <v>51</v>
      </c>
      <c r="Q3" s="20" t="s">
        <v>48</v>
      </c>
    </row>
    <row r="4" spans="1:23" ht="22.5" customHeight="1">
      <c r="A4" s="47"/>
      <c r="B4" s="52" t="s">
        <v>25</v>
      </c>
      <c r="C4" s="54" t="s">
        <v>40</v>
      </c>
      <c r="D4" s="52" t="s">
        <v>56</v>
      </c>
      <c r="E4" s="55" t="s">
        <v>57</v>
      </c>
      <c r="F4" s="55" t="s">
        <v>57</v>
      </c>
      <c r="G4" s="55" t="s">
        <v>57</v>
      </c>
      <c r="H4" s="54" t="s">
        <v>57</v>
      </c>
      <c r="I4" s="39" t="s">
        <v>56</v>
      </c>
      <c r="J4" s="41" t="s">
        <v>57</v>
      </c>
      <c r="K4" s="41" t="s">
        <v>57</v>
      </c>
      <c r="L4" s="41" t="s">
        <v>57</v>
      </c>
      <c r="M4" s="21" t="s">
        <v>57</v>
      </c>
      <c r="N4" s="39" t="s">
        <v>56</v>
      </c>
      <c r="O4" s="21" t="s">
        <v>57</v>
      </c>
      <c r="P4" s="39" t="s">
        <v>56</v>
      </c>
      <c r="Q4" s="21" t="s">
        <v>57</v>
      </c>
    </row>
    <row r="5" spans="1:23" ht="26.25" customHeight="1">
      <c r="A5" s="48" t="s">
        <v>34</v>
      </c>
      <c r="B5" s="14">
        <f>546+254</f>
        <v>800</v>
      </c>
      <c r="C5" s="22">
        <v>1173</v>
      </c>
      <c r="D5" s="14">
        <v>19371</v>
      </c>
      <c r="E5" s="28">
        <v>424438098</v>
      </c>
      <c r="F5" s="28">
        <v>328024579</v>
      </c>
      <c r="G5" s="28">
        <v>89640398</v>
      </c>
      <c r="H5" s="34">
        <v>6773121</v>
      </c>
      <c r="I5" s="15">
        <v>928</v>
      </c>
      <c r="J5" s="29">
        <v>2820213</v>
      </c>
      <c r="K5" s="29">
        <v>5392377</v>
      </c>
      <c r="L5" s="29">
        <v>-2573860</v>
      </c>
      <c r="M5" s="35">
        <v>1696</v>
      </c>
      <c r="N5" s="15">
        <v>300</v>
      </c>
      <c r="O5" s="35">
        <v>30635688</v>
      </c>
      <c r="P5" s="15">
        <v>0</v>
      </c>
      <c r="Q5" s="35">
        <v>0</v>
      </c>
      <c r="R5" s="10"/>
      <c r="S5" s="42"/>
      <c r="U5" s="42"/>
    </row>
    <row r="6" spans="1:23" ht="26.25" customHeight="1">
      <c r="A6" s="49" t="s">
        <v>0</v>
      </c>
      <c r="B6" s="15">
        <f>526+252</f>
        <v>778</v>
      </c>
      <c r="C6" s="23">
        <v>1121</v>
      </c>
      <c r="D6" s="15">
        <v>19591</v>
      </c>
      <c r="E6" s="29">
        <v>458055032</v>
      </c>
      <c r="F6" s="29">
        <v>325013375</v>
      </c>
      <c r="G6" s="29">
        <v>122646847</v>
      </c>
      <c r="H6" s="35">
        <v>10394810</v>
      </c>
      <c r="I6" s="15">
        <v>423</v>
      </c>
      <c r="J6" s="29">
        <v>4057017</v>
      </c>
      <c r="K6" s="29">
        <v>2839854</v>
      </c>
      <c r="L6" s="29">
        <v>1201050</v>
      </c>
      <c r="M6" s="35">
        <v>16113</v>
      </c>
      <c r="N6" s="15">
        <v>393</v>
      </c>
      <c r="O6" s="35">
        <v>45769649</v>
      </c>
      <c r="P6" s="15">
        <v>2</v>
      </c>
      <c r="Q6" s="35">
        <v>75473</v>
      </c>
      <c r="R6" s="10"/>
      <c r="S6" s="42"/>
      <c r="U6" s="42"/>
    </row>
    <row r="7" spans="1:23" ht="26.25" customHeight="1">
      <c r="A7" s="49" t="s">
        <v>35</v>
      </c>
      <c r="B7" s="15">
        <f>418+204</f>
        <v>622</v>
      </c>
      <c r="C7" s="23">
        <v>897</v>
      </c>
      <c r="D7" s="15">
        <v>16191</v>
      </c>
      <c r="E7" s="29">
        <v>395699494</v>
      </c>
      <c r="F7" s="29">
        <v>276605772</v>
      </c>
      <c r="G7" s="29">
        <v>103849134</v>
      </c>
      <c r="H7" s="35">
        <v>15244588</v>
      </c>
      <c r="I7" s="15">
        <v>389</v>
      </c>
      <c r="J7" s="29">
        <v>3483679</v>
      </c>
      <c r="K7" s="29">
        <v>2438537</v>
      </c>
      <c r="L7" s="29">
        <v>1034626</v>
      </c>
      <c r="M7" s="35">
        <v>10516</v>
      </c>
      <c r="N7" s="15">
        <v>413</v>
      </c>
      <c r="O7" s="35">
        <v>44355924</v>
      </c>
      <c r="P7" s="15">
        <v>1</v>
      </c>
      <c r="Q7" s="35">
        <v>36913</v>
      </c>
      <c r="R7" s="10"/>
      <c r="S7" s="42"/>
      <c r="U7" s="42"/>
    </row>
    <row r="8" spans="1:23" ht="26.25" customHeight="1">
      <c r="A8" s="49" t="s">
        <v>19</v>
      </c>
      <c r="B8" s="15">
        <f>271+184</f>
        <v>455</v>
      </c>
      <c r="C8" s="23">
        <v>619</v>
      </c>
      <c r="D8" s="15">
        <v>12308</v>
      </c>
      <c r="E8" s="29">
        <v>341726586</v>
      </c>
      <c r="F8" s="29">
        <v>238914746</v>
      </c>
      <c r="G8" s="29">
        <v>86619387</v>
      </c>
      <c r="H8" s="35">
        <v>16192453</v>
      </c>
      <c r="I8" s="15">
        <v>253</v>
      </c>
      <c r="J8" s="29">
        <v>2007046</v>
      </c>
      <c r="K8" s="29">
        <v>1404912</v>
      </c>
      <c r="L8" s="29">
        <v>580843</v>
      </c>
      <c r="M8" s="35">
        <v>21291</v>
      </c>
      <c r="N8" s="15">
        <v>415</v>
      </c>
      <c r="O8" s="35">
        <v>44564226</v>
      </c>
      <c r="P8" s="15">
        <v>1</v>
      </c>
      <c r="Q8" s="35">
        <v>75911</v>
      </c>
      <c r="R8" s="10"/>
      <c r="S8" s="42"/>
      <c r="T8" s="10"/>
      <c r="U8" s="42"/>
      <c r="V8" s="10"/>
      <c r="W8" s="10"/>
    </row>
    <row r="9" spans="1:23" ht="26.25" customHeight="1">
      <c r="A9" s="49" t="s">
        <v>47</v>
      </c>
      <c r="B9" s="15">
        <f>139+106</f>
        <v>245</v>
      </c>
      <c r="C9" s="23">
        <v>316</v>
      </c>
      <c r="D9" s="15">
        <v>6934</v>
      </c>
      <c r="E9" s="29">
        <v>214890498</v>
      </c>
      <c r="F9" s="29">
        <v>149927507</v>
      </c>
      <c r="G9" s="29">
        <v>56506645</v>
      </c>
      <c r="H9" s="35">
        <v>8456346</v>
      </c>
      <c r="I9" s="15">
        <v>112</v>
      </c>
      <c r="J9" s="29">
        <v>886402</v>
      </c>
      <c r="K9" s="29">
        <v>618725</v>
      </c>
      <c r="L9" s="29">
        <v>267677</v>
      </c>
      <c r="M9" s="35">
        <v>0</v>
      </c>
      <c r="N9" s="15">
        <v>265</v>
      </c>
      <c r="O9" s="35">
        <v>34528661</v>
      </c>
      <c r="P9" s="15">
        <v>0</v>
      </c>
      <c r="Q9" s="35">
        <v>0</v>
      </c>
      <c r="R9" s="10"/>
      <c r="S9" s="42"/>
      <c r="T9" s="10"/>
      <c r="U9" s="42"/>
      <c r="V9" s="10"/>
      <c r="W9" s="10"/>
    </row>
    <row r="10" spans="1:23" ht="26.25" customHeight="1">
      <c r="A10" s="49" t="s">
        <v>9</v>
      </c>
      <c r="B10" s="15">
        <f>59+57</f>
        <v>116</v>
      </c>
      <c r="C10" s="23">
        <v>135</v>
      </c>
      <c r="D10" s="15">
        <v>3159</v>
      </c>
      <c r="E10" s="29">
        <v>107583774</v>
      </c>
      <c r="F10" s="29">
        <v>75058132</v>
      </c>
      <c r="G10" s="29">
        <v>28744047</v>
      </c>
      <c r="H10" s="35">
        <v>3781595</v>
      </c>
      <c r="I10" s="15">
        <v>30</v>
      </c>
      <c r="J10" s="29">
        <v>188466</v>
      </c>
      <c r="K10" s="29">
        <v>131924</v>
      </c>
      <c r="L10" s="29">
        <v>56542</v>
      </c>
      <c r="M10" s="35">
        <v>0</v>
      </c>
      <c r="N10" s="15">
        <v>135</v>
      </c>
      <c r="O10" s="35">
        <v>16699527</v>
      </c>
      <c r="P10" s="15">
        <v>1</v>
      </c>
      <c r="Q10" s="35">
        <v>2824</v>
      </c>
      <c r="R10" s="10"/>
      <c r="S10" s="42"/>
      <c r="T10" s="10"/>
      <c r="U10" s="42"/>
      <c r="V10" s="10"/>
      <c r="W10" s="10"/>
    </row>
    <row r="11" spans="1:23" ht="26.25" customHeight="1">
      <c r="A11" s="49" t="s">
        <v>30</v>
      </c>
      <c r="B11" s="15">
        <f>10+14</f>
        <v>24</v>
      </c>
      <c r="C11" s="23">
        <v>26</v>
      </c>
      <c r="D11" s="15">
        <v>1068</v>
      </c>
      <c r="E11" s="29">
        <v>29015758</v>
      </c>
      <c r="F11" s="29">
        <v>20252325</v>
      </c>
      <c r="G11" s="29">
        <v>8627670</v>
      </c>
      <c r="H11" s="35">
        <v>135763</v>
      </c>
      <c r="I11" s="15">
        <v>21</v>
      </c>
      <c r="J11" s="29">
        <v>238954</v>
      </c>
      <c r="K11" s="29">
        <v>167267</v>
      </c>
      <c r="L11" s="29">
        <v>71687</v>
      </c>
      <c r="M11" s="35">
        <v>0</v>
      </c>
      <c r="N11" s="15">
        <v>44</v>
      </c>
      <c r="O11" s="35">
        <v>4290238</v>
      </c>
      <c r="P11" s="15">
        <v>0</v>
      </c>
      <c r="Q11" s="35">
        <v>0</v>
      </c>
      <c r="R11" s="10"/>
      <c r="S11" s="42"/>
      <c r="T11" s="10"/>
      <c r="U11" s="42"/>
      <c r="V11" s="10"/>
      <c r="W11" s="10"/>
    </row>
    <row r="12" spans="1:23" ht="26.25" customHeight="1">
      <c r="A12" s="49" t="s">
        <v>58</v>
      </c>
      <c r="B12" s="15">
        <v>1</v>
      </c>
      <c r="C12" s="23">
        <v>1</v>
      </c>
      <c r="D12" s="15">
        <v>135</v>
      </c>
      <c r="E12" s="29">
        <v>3067661</v>
      </c>
      <c r="F12" s="29">
        <v>2145941</v>
      </c>
      <c r="G12" s="29">
        <v>932688</v>
      </c>
      <c r="H12" s="35">
        <v>-10968</v>
      </c>
      <c r="I12" s="15">
        <v>15</v>
      </c>
      <c r="J12" s="29">
        <v>131020</v>
      </c>
      <c r="K12" s="29">
        <v>91714</v>
      </c>
      <c r="L12" s="29">
        <v>39306</v>
      </c>
      <c r="M12" s="35">
        <v>0</v>
      </c>
      <c r="N12" s="15">
        <v>2</v>
      </c>
      <c r="O12" s="35">
        <v>336454</v>
      </c>
      <c r="P12" s="15">
        <v>1</v>
      </c>
      <c r="Q12" s="35">
        <v>14781</v>
      </c>
      <c r="R12" s="10"/>
      <c r="S12" s="42"/>
      <c r="T12" s="10"/>
      <c r="U12" s="42"/>
      <c r="V12" s="10"/>
      <c r="W12" s="10"/>
    </row>
    <row r="13" spans="1:23" ht="26.25" customHeight="1">
      <c r="A13" s="49" t="s">
        <v>59</v>
      </c>
      <c r="B13" s="15">
        <v>0</v>
      </c>
      <c r="C13" s="23">
        <v>0</v>
      </c>
      <c r="D13" s="15">
        <v>0</v>
      </c>
      <c r="E13" s="29">
        <v>0</v>
      </c>
      <c r="F13" s="29">
        <v>0</v>
      </c>
      <c r="G13" s="29">
        <v>0</v>
      </c>
      <c r="H13" s="35">
        <v>0</v>
      </c>
      <c r="I13" s="15">
        <v>0</v>
      </c>
      <c r="J13" s="29">
        <v>0</v>
      </c>
      <c r="K13" s="29">
        <v>0</v>
      </c>
      <c r="L13" s="29">
        <v>0</v>
      </c>
      <c r="M13" s="35">
        <v>0</v>
      </c>
      <c r="N13" s="15">
        <v>0</v>
      </c>
      <c r="O13" s="35">
        <v>0</v>
      </c>
      <c r="P13" s="15">
        <v>0</v>
      </c>
      <c r="Q13" s="35">
        <v>0</v>
      </c>
      <c r="R13" s="10"/>
      <c r="S13" s="42"/>
      <c r="T13" s="10"/>
      <c r="U13" s="42"/>
      <c r="V13" s="10"/>
      <c r="W13" s="10"/>
    </row>
    <row r="14" spans="1:23" ht="26.25" customHeight="1">
      <c r="A14" s="50" t="s">
        <v>55</v>
      </c>
      <c r="B14" s="16">
        <v>0</v>
      </c>
      <c r="C14" s="24">
        <v>0</v>
      </c>
      <c r="D14" s="16">
        <v>0</v>
      </c>
      <c r="E14" s="30">
        <v>0</v>
      </c>
      <c r="F14" s="30">
        <v>0</v>
      </c>
      <c r="G14" s="30">
        <v>0</v>
      </c>
      <c r="H14" s="36">
        <v>0</v>
      </c>
      <c r="I14" s="16">
        <v>0</v>
      </c>
      <c r="J14" s="30">
        <v>0</v>
      </c>
      <c r="K14" s="30">
        <v>0</v>
      </c>
      <c r="L14" s="30">
        <v>0</v>
      </c>
      <c r="M14" s="36">
        <v>0</v>
      </c>
      <c r="N14" s="16">
        <v>0</v>
      </c>
      <c r="O14" s="36">
        <v>0</v>
      </c>
      <c r="P14" s="16">
        <v>0</v>
      </c>
      <c r="Q14" s="36">
        <v>0</v>
      </c>
      <c r="R14" s="10"/>
      <c r="S14" s="42"/>
      <c r="T14" s="10"/>
      <c r="U14" s="42"/>
      <c r="V14" s="10"/>
      <c r="W14" s="10"/>
    </row>
    <row r="15" spans="1:23" ht="26.25" customHeight="1">
      <c r="A15" s="50" t="s">
        <v>53</v>
      </c>
      <c r="B15" s="16">
        <v>0</v>
      </c>
      <c r="C15" s="24">
        <v>0</v>
      </c>
      <c r="D15" s="16">
        <v>0</v>
      </c>
      <c r="E15" s="30">
        <v>0</v>
      </c>
      <c r="F15" s="30">
        <v>0</v>
      </c>
      <c r="G15" s="30">
        <v>0</v>
      </c>
      <c r="H15" s="36">
        <v>0</v>
      </c>
      <c r="I15" s="16">
        <v>0</v>
      </c>
      <c r="J15" s="30">
        <v>0</v>
      </c>
      <c r="K15" s="30">
        <v>0</v>
      </c>
      <c r="L15" s="30">
        <v>0</v>
      </c>
      <c r="M15" s="36">
        <v>0</v>
      </c>
      <c r="N15" s="16">
        <v>0</v>
      </c>
      <c r="O15" s="36">
        <v>0</v>
      </c>
      <c r="P15" s="16">
        <v>0</v>
      </c>
      <c r="Q15" s="36">
        <v>0</v>
      </c>
      <c r="R15" s="10"/>
      <c r="S15" s="42"/>
      <c r="T15" s="10"/>
      <c r="U15" s="42"/>
      <c r="V15" s="10"/>
      <c r="W15" s="10"/>
    </row>
    <row r="16" spans="1:23" ht="26.25" customHeight="1">
      <c r="A16" s="51" t="s">
        <v>21</v>
      </c>
      <c r="B16" s="17">
        <v>0</v>
      </c>
      <c r="C16" s="25">
        <v>0</v>
      </c>
      <c r="D16" s="17">
        <v>0</v>
      </c>
      <c r="E16" s="31">
        <v>0</v>
      </c>
      <c r="F16" s="31">
        <v>0</v>
      </c>
      <c r="G16" s="31">
        <v>0</v>
      </c>
      <c r="H16" s="37">
        <v>0</v>
      </c>
      <c r="I16" s="17">
        <v>0</v>
      </c>
      <c r="J16" s="31">
        <v>0</v>
      </c>
      <c r="K16" s="31">
        <v>0</v>
      </c>
      <c r="L16" s="31">
        <v>0</v>
      </c>
      <c r="M16" s="37">
        <v>0</v>
      </c>
      <c r="N16" s="17">
        <v>0</v>
      </c>
      <c r="O16" s="37">
        <v>0</v>
      </c>
      <c r="P16" s="17">
        <v>0</v>
      </c>
      <c r="Q16" s="37">
        <v>0</v>
      </c>
      <c r="R16" s="10"/>
      <c r="S16" s="42"/>
      <c r="T16" s="10"/>
      <c r="U16" s="42"/>
      <c r="V16" s="10"/>
      <c r="W16" s="10"/>
    </row>
    <row r="17" spans="1:23">
      <c r="A17" s="9"/>
      <c r="B17" s="53" t="s">
        <v>67</v>
      </c>
      <c r="C17" s="18"/>
      <c r="D17" s="18"/>
      <c r="E17" s="32"/>
      <c r="F17" s="18"/>
      <c r="G17" s="18"/>
      <c r="H17" s="18"/>
      <c r="I17" s="10"/>
      <c r="J17" s="42"/>
      <c r="K17" s="42"/>
      <c r="L17" s="42"/>
      <c r="M17" s="42"/>
      <c r="N17" s="10"/>
      <c r="O17" s="42"/>
      <c r="P17" s="10"/>
      <c r="Q17" s="43" t="s">
        <v>12</v>
      </c>
      <c r="R17" s="10"/>
      <c r="S17" s="42"/>
      <c r="T17" s="10"/>
      <c r="U17" s="42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43" t="s">
        <v>43</v>
      </c>
      <c r="R18" s="10"/>
      <c r="S18" s="10"/>
      <c r="T18" s="10"/>
      <c r="U18" s="10"/>
      <c r="V18" s="10"/>
      <c r="W18" s="10"/>
    </row>
    <row r="19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</sheetData>
  <mergeCells count="6">
    <mergeCell ref="B2:C2"/>
    <mergeCell ref="D2:H2"/>
    <mergeCell ref="I2:M2"/>
    <mergeCell ref="N2:O2"/>
    <mergeCell ref="P2:Q2"/>
    <mergeCell ref="A2:A4"/>
  </mergeCells>
  <phoneticPr fontId="2"/>
  <pageMargins left="0.51181102362204722" right="0.31496062992125984" top="0.15748031496062992" bottom="0.15748031496062992" header="0.31496062992125984" footer="0.31496062992125984"/>
  <pageSetup paperSize="9" scale="4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J42"/>
  <sheetViews>
    <sheetView view="pageBreakPreview" zoomScaleSheetLayoutView="100" workbookViewId="0">
      <pane xSplit="1" ySplit="6" topLeftCell="B34" activePane="bottomRight" state="frozen"/>
      <selection pane="topRight"/>
      <selection pane="bottomLeft"/>
      <selection pane="bottomRight"/>
    </sheetView>
  </sheetViews>
  <sheetFormatPr defaultRowHeight="13.5"/>
  <cols>
    <col min="1" max="1" width="10.125" style="56" customWidth="1"/>
    <col min="2" max="2" width="10.625" style="57" customWidth="1"/>
    <col min="3" max="8" width="10.875" style="57" customWidth="1"/>
    <col min="9" max="10" width="9.75" style="57" customWidth="1"/>
    <col min="11" max="256" width="9" style="57" customWidth="1"/>
    <col min="257" max="257" width="10.125" style="57" customWidth="1"/>
    <col min="258" max="258" width="10.625" style="57" customWidth="1"/>
    <col min="259" max="264" width="10.875" style="57" customWidth="1"/>
    <col min="265" max="266" width="9.75" style="57" customWidth="1"/>
    <col min="267" max="512" width="9" style="57" customWidth="1"/>
    <col min="513" max="513" width="10.125" style="57" customWidth="1"/>
    <col min="514" max="514" width="10.625" style="57" customWidth="1"/>
    <col min="515" max="520" width="10.875" style="57" customWidth="1"/>
    <col min="521" max="522" width="9.75" style="57" customWidth="1"/>
    <col min="523" max="768" width="9" style="57" customWidth="1"/>
    <col min="769" max="769" width="10.125" style="57" customWidth="1"/>
    <col min="770" max="770" width="10.625" style="57" customWidth="1"/>
    <col min="771" max="776" width="10.875" style="57" customWidth="1"/>
    <col min="777" max="778" width="9.75" style="57" customWidth="1"/>
    <col min="779" max="1024" width="9" style="57" customWidth="1"/>
    <col min="1025" max="1025" width="10.125" style="57" customWidth="1"/>
    <col min="1026" max="1026" width="10.625" style="57" customWidth="1"/>
    <col min="1027" max="1032" width="10.875" style="57" customWidth="1"/>
    <col min="1033" max="1034" width="9.75" style="57" customWidth="1"/>
    <col min="1035" max="1280" width="9" style="57" customWidth="1"/>
    <col min="1281" max="1281" width="10.125" style="57" customWidth="1"/>
    <col min="1282" max="1282" width="10.625" style="57" customWidth="1"/>
    <col min="1283" max="1288" width="10.875" style="57" customWidth="1"/>
    <col min="1289" max="1290" width="9.75" style="57" customWidth="1"/>
    <col min="1291" max="1536" width="9" style="57" customWidth="1"/>
    <col min="1537" max="1537" width="10.125" style="57" customWidth="1"/>
    <col min="1538" max="1538" width="10.625" style="57" customWidth="1"/>
    <col min="1539" max="1544" width="10.875" style="57" customWidth="1"/>
    <col min="1545" max="1546" width="9.75" style="57" customWidth="1"/>
    <col min="1547" max="1792" width="9" style="57" customWidth="1"/>
    <col min="1793" max="1793" width="10.125" style="57" customWidth="1"/>
    <col min="1794" max="1794" width="10.625" style="57" customWidth="1"/>
    <col min="1795" max="1800" width="10.875" style="57" customWidth="1"/>
    <col min="1801" max="1802" width="9.75" style="57" customWidth="1"/>
    <col min="1803" max="2048" width="9" style="57" customWidth="1"/>
    <col min="2049" max="2049" width="10.125" style="57" customWidth="1"/>
    <col min="2050" max="2050" width="10.625" style="57" customWidth="1"/>
    <col min="2051" max="2056" width="10.875" style="57" customWidth="1"/>
    <col min="2057" max="2058" width="9.75" style="57" customWidth="1"/>
    <col min="2059" max="2304" width="9" style="57" customWidth="1"/>
    <col min="2305" max="2305" width="10.125" style="57" customWidth="1"/>
    <col min="2306" max="2306" width="10.625" style="57" customWidth="1"/>
    <col min="2307" max="2312" width="10.875" style="57" customWidth="1"/>
    <col min="2313" max="2314" width="9.75" style="57" customWidth="1"/>
    <col min="2315" max="2560" width="9" style="57" customWidth="1"/>
    <col min="2561" max="2561" width="10.125" style="57" customWidth="1"/>
    <col min="2562" max="2562" width="10.625" style="57" customWidth="1"/>
    <col min="2563" max="2568" width="10.875" style="57" customWidth="1"/>
    <col min="2569" max="2570" width="9.75" style="57" customWidth="1"/>
    <col min="2571" max="2816" width="9" style="57" customWidth="1"/>
    <col min="2817" max="2817" width="10.125" style="57" customWidth="1"/>
    <col min="2818" max="2818" width="10.625" style="57" customWidth="1"/>
    <col min="2819" max="2824" width="10.875" style="57" customWidth="1"/>
    <col min="2825" max="2826" width="9.75" style="57" customWidth="1"/>
    <col min="2827" max="3072" width="9" style="57" customWidth="1"/>
    <col min="3073" max="3073" width="10.125" style="57" customWidth="1"/>
    <col min="3074" max="3074" width="10.625" style="57" customWidth="1"/>
    <col min="3075" max="3080" width="10.875" style="57" customWidth="1"/>
    <col min="3081" max="3082" width="9.75" style="57" customWidth="1"/>
    <col min="3083" max="3328" width="9" style="57" customWidth="1"/>
    <col min="3329" max="3329" width="10.125" style="57" customWidth="1"/>
    <col min="3330" max="3330" width="10.625" style="57" customWidth="1"/>
    <col min="3331" max="3336" width="10.875" style="57" customWidth="1"/>
    <col min="3337" max="3338" width="9.75" style="57" customWidth="1"/>
    <col min="3339" max="3584" width="9" style="57" customWidth="1"/>
    <col min="3585" max="3585" width="10.125" style="57" customWidth="1"/>
    <col min="3586" max="3586" width="10.625" style="57" customWidth="1"/>
    <col min="3587" max="3592" width="10.875" style="57" customWidth="1"/>
    <col min="3593" max="3594" width="9.75" style="57" customWidth="1"/>
    <col min="3595" max="3840" width="9" style="57" customWidth="1"/>
    <col min="3841" max="3841" width="10.125" style="57" customWidth="1"/>
    <col min="3842" max="3842" width="10.625" style="57" customWidth="1"/>
    <col min="3843" max="3848" width="10.875" style="57" customWidth="1"/>
    <col min="3849" max="3850" width="9.75" style="57" customWidth="1"/>
    <col min="3851" max="4096" width="9" style="57" customWidth="1"/>
    <col min="4097" max="4097" width="10.125" style="57" customWidth="1"/>
    <col min="4098" max="4098" width="10.625" style="57" customWidth="1"/>
    <col min="4099" max="4104" width="10.875" style="57" customWidth="1"/>
    <col min="4105" max="4106" width="9.75" style="57" customWidth="1"/>
    <col min="4107" max="4352" width="9" style="57" customWidth="1"/>
    <col min="4353" max="4353" width="10.125" style="57" customWidth="1"/>
    <col min="4354" max="4354" width="10.625" style="57" customWidth="1"/>
    <col min="4355" max="4360" width="10.875" style="57" customWidth="1"/>
    <col min="4361" max="4362" width="9.75" style="57" customWidth="1"/>
    <col min="4363" max="4608" width="9" style="57" customWidth="1"/>
    <col min="4609" max="4609" width="10.125" style="57" customWidth="1"/>
    <col min="4610" max="4610" width="10.625" style="57" customWidth="1"/>
    <col min="4611" max="4616" width="10.875" style="57" customWidth="1"/>
    <col min="4617" max="4618" width="9.75" style="57" customWidth="1"/>
    <col min="4619" max="4864" width="9" style="57" customWidth="1"/>
    <col min="4865" max="4865" width="10.125" style="57" customWidth="1"/>
    <col min="4866" max="4866" width="10.625" style="57" customWidth="1"/>
    <col min="4867" max="4872" width="10.875" style="57" customWidth="1"/>
    <col min="4873" max="4874" width="9.75" style="57" customWidth="1"/>
    <col min="4875" max="5120" width="9" style="57" customWidth="1"/>
    <col min="5121" max="5121" width="10.125" style="57" customWidth="1"/>
    <col min="5122" max="5122" width="10.625" style="57" customWidth="1"/>
    <col min="5123" max="5128" width="10.875" style="57" customWidth="1"/>
    <col min="5129" max="5130" width="9.75" style="57" customWidth="1"/>
    <col min="5131" max="5376" width="9" style="57" customWidth="1"/>
    <col min="5377" max="5377" width="10.125" style="57" customWidth="1"/>
    <col min="5378" max="5378" width="10.625" style="57" customWidth="1"/>
    <col min="5379" max="5384" width="10.875" style="57" customWidth="1"/>
    <col min="5385" max="5386" width="9.75" style="57" customWidth="1"/>
    <col min="5387" max="5632" width="9" style="57" customWidth="1"/>
    <col min="5633" max="5633" width="10.125" style="57" customWidth="1"/>
    <col min="5634" max="5634" width="10.625" style="57" customWidth="1"/>
    <col min="5635" max="5640" width="10.875" style="57" customWidth="1"/>
    <col min="5641" max="5642" width="9.75" style="57" customWidth="1"/>
    <col min="5643" max="5888" width="9" style="57" customWidth="1"/>
    <col min="5889" max="5889" width="10.125" style="57" customWidth="1"/>
    <col min="5890" max="5890" width="10.625" style="57" customWidth="1"/>
    <col min="5891" max="5896" width="10.875" style="57" customWidth="1"/>
    <col min="5897" max="5898" width="9.75" style="57" customWidth="1"/>
    <col min="5899" max="6144" width="9" style="57" customWidth="1"/>
    <col min="6145" max="6145" width="10.125" style="57" customWidth="1"/>
    <col min="6146" max="6146" width="10.625" style="57" customWidth="1"/>
    <col min="6147" max="6152" width="10.875" style="57" customWidth="1"/>
    <col min="6153" max="6154" width="9.75" style="57" customWidth="1"/>
    <col min="6155" max="6400" width="9" style="57" customWidth="1"/>
    <col min="6401" max="6401" width="10.125" style="57" customWidth="1"/>
    <col min="6402" max="6402" width="10.625" style="57" customWidth="1"/>
    <col min="6403" max="6408" width="10.875" style="57" customWidth="1"/>
    <col min="6409" max="6410" width="9.75" style="57" customWidth="1"/>
    <col min="6411" max="6656" width="9" style="57" customWidth="1"/>
    <col min="6657" max="6657" width="10.125" style="57" customWidth="1"/>
    <col min="6658" max="6658" width="10.625" style="57" customWidth="1"/>
    <col min="6659" max="6664" width="10.875" style="57" customWidth="1"/>
    <col min="6665" max="6666" width="9.75" style="57" customWidth="1"/>
    <col min="6667" max="6912" width="9" style="57" customWidth="1"/>
    <col min="6913" max="6913" width="10.125" style="57" customWidth="1"/>
    <col min="6914" max="6914" width="10.625" style="57" customWidth="1"/>
    <col min="6915" max="6920" width="10.875" style="57" customWidth="1"/>
    <col min="6921" max="6922" width="9.75" style="57" customWidth="1"/>
    <col min="6923" max="7168" width="9" style="57" customWidth="1"/>
    <col min="7169" max="7169" width="10.125" style="57" customWidth="1"/>
    <col min="7170" max="7170" width="10.625" style="57" customWidth="1"/>
    <col min="7171" max="7176" width="10.875" style="57" customWidth="1"/>
    <col min="7177" max="7178" width="9.75" style="57" customWidth="1"/>
    <col min="7179" max="7424" width="9" style="57" customWidth="1"/>
    <col min="7425" max="7425" width="10.125" style="57" customWidth="1"/>
    <col min="7426" max="7426" width="10.625" style="57" customWidth="1"/>
    <col min="7427" max="7432" width="10.875" style="57" customWidth="1"/>
    <col min="7433" max="7434" width="9.75" style="57" customWidth="1"/>
    <col min="7435" max="7680" width="9" style="57" customWidth="1"/>
    <col min="7681" max="7681" width="10.125" style="57" customWidth="1"/>
    <col min="7682" max="7682" width="10.625" style="57" customWidth="1"/>
    <col min="7683" max="7688" width="10.875" style="57" customWidth="1"/>
    <col min="7689" max="7690" width="9.75" style="57" customWidth="1"/>
    <col min="7691" max="7936" width="9" style="57" customWidth="1"/>
    <col min="7937" max="7937" width="10.125" style="57" customWidth="1"/>
    <col min="7938" max="7938" width="10.625" style="57" customWidth="1"/>
    <col min="7939" max="7944" width="10.875" style="57" customWidth="1"/>
    <col min="7945" max="7946" width="9.75" style="57" customWidth="1"/>
    <col min="7947" max="8192" width="9" style="57" customWidth="1"/>
    <col min="8193" max="8193" width="10.125" style="57" customWidth="1"/>
    <col min="8194" max="8194" width="10.625" style="57" customWidth="1"/>
    <col min="8195" max="8200" width="10.875" style="57" customWidth="1"/>
    <col min="8201" max="8202" width="9.75" style="57" customWidth="1"/>
    <col min="8203" max="8448" width="9" style="57" customWidth="1"/>
    <col min="8449" max="8449" width="10.125" style="57" customWidth="1"/>
    <col min="8450" max="8450" width="10.625" style="57" customWidth="1"/>
    <col min="8451" max="8456" width="10.875" style="57" customWidth="1"/>
    <col min="8457" max="8458" width="9.75" style="57" customWidth="1"/>
    <col min="8459" max="8704" width="9" style="57" customWidth="1"/>
    <col min="8705" max="8705" width="10.125" style="57" customWidth="1"/>
    <col min="8706" max="8706" width="10.625" style="57" customWidth="1"/>
    <col min="8707" max="8712" width="10.875" style="57" customWidth="1"/>
    <col min="8713" max="8714" width="9.75" style="57" customWidth="1"/>
    <col min="8715" max="8960" width="9" style="57" customWidth="1"/>
    <col min="8961" max="8961" width="10.125" style="57" customWidth="1"/>
    <col min="8962" max="8962" width="10.625" style="57" customWidth="1"/>
    <col min="8963" max="8968" width="10.875" style="57" customWidth="1"/>
    <col min="8969" max="8970" width="9.75" style="57" customWidth="1"/>
    <col min="8971" max="9216" width="9" style="57" customWidth="1"/>
    <col min="9217" max="9217" width="10.125" style="57" customWidth="1"/>
    <col min="9218" max="9218" width="10.625" style="57" customWidth="1"/>
    <col min="9219" max="9224" width="10.875" style="57" customWidth="1"/>
    <col min="9225" max="9226" width="9.75" style="57" customWidth="1"/>
    <col min="9227" max="9472" width="9" style="57" customWidth="1"/>
    <col min="9473" max="9473" width="10.125" style="57" customWidth="1"/>
    <col min="9474" max="9474" width="10.625" style="57" customWidth="1"/>
    <col min="9475" max="9480" width="10.875" style="57" customWidth="1"/>
    <col min="9481" max="9482" width="9.75" style="57" customWidth="1"/>
    <col min="9483" max="9728" width="9" style="57" customWidth="1"/>
    <col min="9729" max="9729" width="10.125" style="57" customWidth="1"/>
    <col min="9730" max="9730" width="10.625" style="57" customWidth="1"/>
    <col min="9731" max="9736" width="10.875" style="57" customWidth="1"/>
    <col min="9737" max="9738" width="9.75" style="57" customWidth="1"/>
    <col min="9739" max="9984" width="9" style="57" customWidth="1"/>
    <col min="9985" max="9985" width="10.125" style="57" customWidth="1"/>
    <col min="9986" max="9986" width="10.625" style="57" customWidth="1"/>
    <col min="9987" max="9992" width="10.875" style="57" customWidth="1"/>
    <col min="9993" max="9994" width="9.75" style="57" customWidth="1"/>
    <col min="9995" max="10240" width="9" style="57" customWidth="1"/>
    <col min="10241" max="10241" width="10.125" style="57" customWidth="1"/>
    <col min="10242" max="10242" width="10.625" style="57" customWidth="1"/>
    <col min="10243" max="10248" width="10.875" style="57" customWidth="1"/>
    <col min="10249" max="10250" width="9.75" style="57" customWidth="1"/>
    <col min="10251" max="10496" width="9" style="57" customWidth="1"/>
    <col min="10497" max="10497" width="10.125" style="57" customWidth="1"/>
    <col min="10498" max="10498" width="10.625" style="57" customWidth="1"/>
    <col min="10499" max="10504" width="10.875" style="57" customWidth="1"/>
    <col min="10505" max="10506" width="9.75" style="57" customWidth="1"/>
    <col min="10507" max="10752" width="9" style="57" customWidth="1"/>
    <col min="10753" max="10753" width="10.125" style="57" customWidth="1"/>
    <col min="10754" max="10754" width="10.625" style="57" customWidth="1"/>
    <col min="10755" max="10760" width="10.875" style="57" customWidth="1"/>
    <col min="10761" max="10762" width="9.75" style="57" customWidth="1"/>
    <col min="10763" max="11008" width="9" style="57" customWidth="1"/>
    <col min="11009" max="11009" width="10.125" style="57" customWidth="1"/>
    <col min="11010" max="11010" width="10.625" style="57" customWidth="1"/>
    <col min="11011" max="11016" width="10.875" style="57" customWidth="1"/>
    <col min="11017" max="11018" width="9.75" style="57" customWidth="1"/>
    <col min="11019" max="11264" width="9" style="57" customWidth="1"/>
    <col min="11265" max="11265" width="10.125" style="57" customWidth="1"/>
    <col min="11266" max="11266" width="10.625" style="57" customWidth="1"/>
    <col min="11267" max="11272" width="10.875" style="57" customWidth="1"/>
    <col min="11273" max="11274" width="9.75" style="57" customWidth="1"/>
    <col min="11275" max="11520" width="9" style="57" customWidth="1"/>
    <col min="11521" max="11521" width="10.125" style="57" customWidth="1"/>
    <col min="11522" max="11522" width="10.625" style="57" customWidth="1"/>
    <col min="11523" max="11528" width="10.875" style="57" customWidth="1"/>
    <col min="11529" max="11530" width="9.75" style="57" customWidth="1"/>
    <col min="11531" max="11776" width="9" style="57" customWidth="1"/>
    <col min="11777" max="11777" width="10.125" style="57" customWidth="1"/>
    <col min="11778" max="11778" width="10.625" style="57" customWidth="1"/>
    <col min="11779" max="11784" width="10.875" style="57" customWidth="1"/>
    <col min="11785" max="11786" width="9.75" style="57" customWidth="1"/>
    <col min="11787" max="12032" width="9" style="57" customWidth="1"/>
    <col min="12033" max="12033" width="10.125" style="57" customWidth="1"/>
    <col min="12034" max="12034" width="10.625" style="57" customWidth="1"/>
    <col min="12035" max="12040" width="10.875" style="57" customWidth="1"/>
    <col min="12041" max="12042" width="9.75" style="57" customWidth="1"/>
    <col min="12043" max="12288" width="9" style="57" customWidth="1"/>
    <col min="12289" max="12289" width="10.125" style="57" customWidth="1"/>
    <col min="12290" max="12290" width="10.625" style="57" customWidth="1"/>
    <col min="12291" max="12296" width="10.875" style="57" customWidth="1"/>
    <col min="12297" max="12298" width="9.75" style="57" customWidth="1"/>
    <col min="12299" max="12544" width="9" style="57" customWidth="1"/>
    <col min="12545" max="12545" width="10.125" style="57" customWidth="1"/>
    <col min="12546" max="12546" width="10.625" style="57" customWidth="1"/>
    <col min="12547" max="12552" width="10.875" style="57" customWidth="1"/>
    <col min="12553" max="12554" width="9.75" style="57" customWidth="1"/>
    <col min="12555" max="12800" width="9" style="57" customWidth="1"/>
    <col min="12801" max="12801" width="10.125" style="57" customWidth="1"/>
    <col min="12802" max="12802" width="10.625" style="57" customWidth="1"/>
    <col min="12803" max="12808" width="10.875" style="57" customWidth="1"/>
    <col min="12809" max="12810" width="9.75" style="57" customWidth="1"/>
    <col min="12811" max="13056" width="9" style="57" customWidth="1"/>
    <col min="13057" max="13057" width="10.125" style="57" customWidth="1"/>
    <col min="13058" max="13058" width="10.625" style="57" customWidth="1"/>
    <col min="13059" max="13064" width="10.875" style="57" customWidth="1"/>
    <col min="13065" max="13066" width="9.75" style="57" customWidth="1"/>
    <col min="13067" max="13312" width="9" style="57" customWidth="1"/>
    <col min="13313" max="13313" width="10.125" style="57" customWidth="1"/>
    <col min="13314" max="13314" width="10.625" style="57" customWidth="1"/>
    <col min="13315" max="13320" width="10.875" style="57" customWidth="1"/>
    <col min="13321" max="13322" width="9.75" style="57" customWidth="1"/>
    <col min="13323" max="13568" width="9" style="57" customWidth="1"/>
    <col min="13569" max="13569" width="10.125" style="57" customWidth="1"/>
    <col min="13570" max="13570" width="10.625" style="57" customWidth="1"/>
    <col min="13571" max="13576" width="10.875" style="57" customWidth="1"/>
    <col min="13577" max="13578" width="9.75" style="57" customWidth="1"/>
    <col min="13579" max="13824" width="9" style="57" customWidth="1"/>
    <col min="13825" max="13825" width="10.125" style="57" customWidth="1"/>
    <col min="13826" max="13826" width="10.625" style="57" customWidth="1"/>
    <col min="13827" max="13832" width="10.875" style="57" customWidth="1"/>
    <col min="13833" max="13834" width="9.75" style="57" customWidth="1"/>
    <col min="13835" max="14080" width="9" style="57" customWidth="1"/>
    <col min="14081" max="14081" width="10.125" style="57" customWidth="1"/>
    <col min="14082" max="14082" width="10.625" style="57" customWidth="1"/>
    <col min="14083" max="14088" width="10.875" style="57" customWidth="1"/>
    <col min="14089" max="14090" width="9.75" style="57" customWidth="1"/>
    <col min="14091" max="14336" width="9" style="57" customWidth="1"/>
    <col min="14337" max="14337" width="10.125" style="57" customWidth="1"/>
    <col min="14338" max="14338" width="10.625" style="57" customWidth="1"/>
    <col min="14339" max="14344" width="10.875" style="57" customWidth="1"/>
    <col min="14345" max="14346" width="9.75" style="57" customWidth="1"/>
    <col min="14347" max="14592" width="9" style="57" customWidth="1"/>
    <col min="14593" max="14593" width="10.125" style="57" customWidth="1"/>
    <col min="14594" max="14594" width="10.625" style="57" customWidth="1"/>
    <col min="14595" max="14600" width="10.875" style="57" customWidth="1"/>
    <col min="14601" max="14602" width="9.75" style="57" customWidth="1"/>
    <col min="14603" max="14848" width="9" style="57" customWidth="1"/>
    <col min="14849" max="14849" width="10.125" style="57" customWidth="1"/>
    <col min="14850" max="14850" width="10.625" style="57" customWidth="1"/>
    <col min="14851" max="14856" width="10.875" style="57" customWidth="1"/>
    <col min="14857" max="14858" width="9.75" style="57" customWidth="1"/>
    <col min="14859" max="15104" width="9" style="57" customWidth="1"/>
    <col min="15105" max="15105" width="10.125" style="57" customWidth="1"/>
    <col min="15106" max="15106" width="10.625" style="57" customWidth="1"/>
    <col min="15107" max="15112" width="10.875" style="57" customWidth="1"/>
    <col min="15113" max="15114" width="9.75" style="57" customWidth="1"/>
    <col min="15115" max="15360" width="9" style="57" customWidth="1"/>
    <col min="15361" max="15361" width="10.125" style="57" customWidth="1"/>
    <col min="15362" max="15362" width="10.625" style="57" customWidth="1"/>
    <col min="15363" max="15368" width="10.875" style="57" customWidth="1"/>
    <col min="15369" max="15370" width="9.75" style="57" customWidth="1"/>
    <col min="15371" max="15616" width="9" style="57" customWidth="1"/>
    <col min="15617" max="15617" width="10.125" style="57" customWidth="1"/>
    <col min="15618" max="15618" width="10.625" style="57" customWidth="1"/>
    <col min="15619" max="15624" width="10.875" style="57" customWidth="1"/>
    <col min="15625" max="15626" width="9.75" style="57" customWidth="1"/>
    <col min="15627" max="15872" width="9" style="57" customWidth="1"/>
    <col min="15873" max="15873" width="10.125" style="57" customWidth="1"/>
    <col min="15874" max="15874" width="10.625" style="57" customWidth="1"/>
    <col min="15875" max="15880" width="10.875" style="57" customWidth="1"/>
    <col min="15881" max="15882" width="9.75" style="57" customWidth="1"/>
    <col min="15883" max="16128" width="9" style="57" customWidth="1"/>
    <col min="16129" max="16129" width="10.125" style="57" customWidth="1"/>
    <col min="16130" max="16130" width="10.625" style="57" customWidth="1"/>
    <col min="16131" max="16136" width="10.875" style="57" customWidth="1"/>
    <col min="16137" max="16138" width="9.75" style="57" customWidth="1"/>
    <col min="16139" max="16384" width="9" style="57" customWidth="1"/>
  </cols>
  <sheetData>
    <row r="1" spans="1:10" ht="17.850000000000001" customHeight="1">
      <c r="A1" s="59" t="s">
        <v>61</v>
      </c>
      <c r="B1" s="10"/>
      <c r="C1" s="10"/>
      <c r="D1" s="86"/>
      <c r="E1" s="10"/>
    </row>
    <row r="2" spans="1:10" ht="17.25">
      <c r="A2" s="60"/>
      <c r="B2" s="10"/>
      <c r="C2" s="10"/>
      <c r="D2" s="10"/>
      <c r="E2" s="10"/>
      <c r="H2" s="98" t="s">
        <v>3</v>
      </c>
    </row>
    <row r="3" spans="1:10">
      <c r="C3" s="80"/>
      <c r="H3" s="99" t="s">
        <v>62</v>
      </c>
    </row>
    <row r="4" spans="1:10" ht="19.5" customHeight="1">
      <c r="A4" s="61" t="s">
        <v>10</v>
      </c>
      <c r="B4" s="70" t="s">
        <v>13</v>
      </c>
      <c r="C4" s="81" t="s">
        <v>17</v>
      </c>
      <c r="D4" s="87"/>
      <c r="E4" s="90"/>
      <c r="F4" s="91"/>
      <c r="G4" s="96"/>
      <c r="H4" s="100"/>
      <c r="I4" s="100"/>
      <c r="J4" s="70" t="s">
        <v>8</v>
      </c>
    </row>
    <row r="5" spans="1:10" ht="19.5" customHeight="1">
      <c r="A5" s="62"/>
      <c r="B5" s="71"/>
      <c r="C5" s="82"/>
      <c r="D5" s="88" t="s">
        <v>28</v>
      </c>
      <c r="E5" s="91"/>
      <c r="F5" s="91"/>
      <c r="G5" s="97"/>
      <c r="H5" s="70" t="s">
        <v>4</v>
      </c>
      <c r="I5" s="70" t="s">
        <v>33</v>
      </c>
      <c r="J5" s="71"/>
    </row>
    <row r="6" spans="1:10" s="58" customFormat="1" ht="19.5" customHeight="1">
      <c r="A6" s="62"/>
      <c r="B6" s="71"/>
      <c r="C6" s="83"/>
      <c r="D6" s="88"/>
      <c r="E6" s="70" t="s">
        <v>37</v>
      </c>
      <c r="F6" s="70" t="s">
        <v>36</v>
      </c>
      <c r="G6" s="70" t="s">
        <v>18</v>
      </c>
      <c r="H6" s="71"/>
      <c r="I6" s="71"/>
      <c r="J6" s="71"/>
    </row>
    <row r="7" spans="1:10" ht="24" customHeight="1">
      <c r="A7" s="63" t="s">
        <v>7</v>
      </c>
      <c r="B7" s="72">
        <v>5538</v>
      </c>
      <c r="C7" s="84">
        <v>124272</v>
      </c>
      <c r="D7" s="84">
        <v>78218</v>
      </c>
      <c r="E7" s="89">
        <v>3680</v>
      </c>
      <c r="F7" s="89">
        <v>69543</v>
      </c>
      <c r="G7" s="89">
        <v>4995</v>
      </c>
      <c r="H7" s="89">
        <v>45924</v>
      </c>
      <c r="I7" s="89">
        <v>130</v>
      </c>
      <c r="J7" s="89">
        <v>4608</v>
      </c>
    </row>
    <row r="8" spans="1:10" ht="24" customHeight="1">
      <c r="A8" s="63"/>
      <c r="B8" s="73"/>
      <c r="C8" s="84">
        <v>3769487</v>
      </c>
      <c r="D8" s="84">
        <v>2975510</v>
      </c>
      <c r="E8" s="89">
        <v>1766907</v>
      </c>
      <c r="F8" s="89">
        <v>1121851</v>
      </c>
      <c r="G8" s="89">
        <v>86752</v>
      </c>
      <c r="H8" s="89">
        <v>787180</v>
      </c>
      <c r="I8" s="89">
        <v>6797</v>
      </c>
      <c r="J8" s="89">
        <v>18358</v>
      </c>
    </row>
    <row r="9" spans="1:10" ht="24" customHeight="1">
      <c r="A9" s="63" t="s">
        <v>32</v>
      </c>
      <c r="B9" s="72">
        <v>5718</v>
      </c>
      <c r="C9" s="84">
        <v>142836</v>
      </c>
      <c r="D9" s="84">
        <v>88357</v>
      </c>
      <c r="E9" s="89">
        <v>4066</v>
      </c>
      <c r="F9" s="89">
        <v>78119</v>
      </c>
      <c r="G9" s="89">
        <v>6172</v>
      </c>
      <c r="H9" s="89">
        <v>54297</v>
      </c>
      <c r="I9" s="89">
        <v>182</v>
      </c>
      <c r="J9" s="89">
        <v>6202</v>
      </c>
    </row>
    <row r="10" spans="1:10" ht="24" customHeight="1">
      <c r="A10" s="63"/>
      <c r="B10" s="73"/>
      <c r="C10" s="84">
        <v>4322706</v>
      </c>
      <c r="D10" s="84">
        <v>3375455</v>
      </c>
      <c r="E10" s="89">
        <v>2009231</v>
      </c>
      <c r="F10" s="89">
        <v>1268568</v>
      </c>
      <c r="G10" s="89">
        <v>97656</v>
      </c>
      <c r="H10" s="89">
        <v>937004</v>
      </c>
      <c r="I10" s="89">
        <v>10247</v>
      </c>
      <c r="J10" s="89">
        <v>25748</v>
      </c>
    </row>
    <row r="11" spans="1:10" ht="24" customHeight="1">
      <c r="A11" s="63" t="s">
        <v>27</v>
      </c>
      <c r="B11" s="72">
        <v>6008</v>
      </c>
      <c r="C11" s="84">
        <v>149951</v>
      </c>
      <c r="D11" s="84">
        <v>92174</v>
      </c>
      <c r="E11" s="89">
        <v>4440</v>
      </c>
      <c r="F11" s="89">
        <v>81117</v>
      </c>
      <c r="G11" s="89">
        <v>6617</v>
      </c>
      <c r="H11" s="89">
        <v>57638</v>
      </c>
      <c r="I11" s="89">
        <v>139</v>
      </c>
      <c r="J11" s="89">
        <v>6771</v>
      </c>
    </row>
    <row r="12" spans="1:10" ht="24" customHeight="1">
      <c r="A12" s="63"/>
      <c r="B12" s="73"/>
      <c r="C12" s="84">
        <v>4754288</v>
      </c>
      <c r="D12" s="84">
        <v>3751209</v>
      </c>
      <c r="E12" s="89">
        <v>2303039</v>
      </c>
      <c r="F12" s="89">
        <v>1345615</v>
      </c>
      <c r="G12" s="89">
        <v>102555</v>
      </c>
      <c r="H12" s="89">
        <v>994468</v>
      </c>
      <c r="I12" s="89">
        <v>8611</v>
      </c>
      <c r="J12" s="89">
        <v>19965</v>
      </c>
    </row>
    <row r="13" spans="1:10" ht="24" customHeight="1">
      <c r="A13" s="63" t="s">
        <v>11</v>
      </c>
      <c r="B13" s="72">
        <v>6358</v>
      </c>
      <c r="C13" s="84">
        <v>158530</v>
      </c>
      <c r="D13" s="84">
        <v>97841</v>
      </c>
      <c r="E13" s="89">
        <v>4585</v>
      </c>
      <c r="F13" s="89">
        <v>85599</v>
      </c>
      <c r="G13" s="89">
        <v>7657</v>
      </c>
      <c r="H13" s="89">
        <v>60586</v>
      </c>
      <c r="I13" s="89">
        <v>103</v>
      </c>
      <c r="J13" s="89">
        <v>6365</v>
      </c>
    </row>
    <row r="14" spans="1:10" ht="24" customHeight="1">
      <c r="A14" s="63"/>
      <c r="B14" s="73"/>
      <c r="C14" s="84">
        <v>5067605</v>
      </c>
      <c r="D14" s="84">
        <v>3961500</v>
      </c>
      <c r="E14" s="89">
        <v>2412057</v>
      </c>
      <c r="F14" s="89">
        <v>1420541</v>
      </c>
      <c r="G14" s="89">
        <v>128902</v>
      </c>
      <c r="H14" s="89">
        <v>1099332</v>
      </c>
      <c r="I14" s="89">
        <v>6773</v>
      </c>
      <c r="J14" s="89">
        <v>14542</v>
      </c>
    </row>
    <row r="15" spans="1:10" ht="24" customHeight="1">
      <c r="A15" s="64" t="s">
        <v>45</v>
      </c>
      <c r="B15" s="74">
        <v>6843</v>
      </c>
      <c r="C15" s="84">
        <v>164861</v>
      </c>
      <c r="D15" s="84">
        <v>102586</v>
      </c>
      <c r="E15" s="92">
        <v>4443</v>
      </c>
      <c r="F15" s="93">
        <v>89139</v>
      </c>
      <c r="G15" s="93">
        <v>9004</v>
      </c>
      <c r="H15" s="92">
        <v>62170</v>
      </c>
      <c r="I15" s="92">
        <v>105</v>
      </c>
      <c r="J15" s="92">
        <v>7180</v>
      </c>
    </row>
    <row r="16" spans="1:10" ht="24" customHeight="1">
      <c r="A16" s="65"/>
      <c r="B16" s="75"/>
      <c r="C16" s="84">
        <v>5141730</v>
      </c>
      <c r="D16" s="84">
        <v>4018269</v>
      </c>
      <c r="E16" s="89">
        <v>2329874</v>
      </c>
      <c r="F16" s="94">
        <v>1549842</v>
      </c>
      <c r="G16" s="94">
        <v>138553</v>
      </c>
      <c r="H16" s="74">
        <v>1115922</v>
      </c>
      <c r="I16" s="74">
        <v>7539</v>
      </c>
      <c r="J16" s="74">
        <v>17985</v>
      </c>
    </row>
    <row r="17" spans="1:10" ht="24" customHeight="1">
      <c r="A17" s="66" t="s">
        <v>5</v>
      </c>
      <c r="B17" s="76">
        <v>7122</v>
      </c>
      <c r="C17" s="84">
        <v>172796</v>
      </c>
      <c r="D17" s="84">
        <v>108197</v>
      </c>
      <c r="E17" s="89">
        <v>4629</v>
      </c>
      <c r="F17" s="95">
        <v>93471</v>
      </c>
      <c r="G17" s="95">
        <v>10097</v>
      </c>
      <c r="H17" s="89">
        <v>64441</v>
      </c>
      <c r="I17" s="89">
        <v>158</v>
      </c>
      <c r="J17" s="89">
        <v>9376</v>
      </c>
    </row>
    <row r="18" spans="1:10" ht="24" customHeight="1">
      <c r="A18" s="65"/>
      <c r="B18" s="75"/>
      <c r="C18" s="84">
        <v>5373435</v>
      </c>
      <c r="D18" s="84">
        <v>4184604</v>
      </c>
      <c r="E18" s="74">
        <v>2397024</v>
      </c>
      <c r="F18" s="94">
        <v>1635904</v>
      </c>
      <c r="G18" s="94">
        <v>151676</v>
      </c>
      <c r="H18" s="74">
        <v>1178438</v>
      </c>
      <c r="I18" s="74">
        <v>10393</v>
      </c>
      <c r="J18" s="74">
        <v>30988</v>
      </c>
    </row>
    <row r="19" spans="1:10" ht="24" customHeight="1">
      <c r="A19" s="66" t="s">
        <v>38</v>
      </c>
      <c r="B19" s="76">
        <v>7424</v>
      </c>
      <c r="C19" s="84">
        <v>178897</v>
      </c>
      <c r="D19" s="84">
        <v>112460</v>
      </c>
      <c r="E19" s="89">
        <v>4932</v>
      </c>
      <c r="F19" s="95">
        <v>96472</v>
      </c>
      <c r="G19" s="95">
        <v>11056</v>
      </c>
      <c r="H19" s="89">
        <v>66248</v>
      </c>
      <c r="I19" s="89">
        <v>189</v>
      </c>
      <c r="J19" s="89">
        <v>9123</v>
      </c>
    </row>
    <row r="20" spans="1:10" ht="24" customHeight="1">
      <c r="A20" s="65"/>
      <c r="B20" s="75"/>
      <c r="C20" s="84">
        <v>5678295</v>
      </c>
      <c r="D20" s="84">
        <v>4475426</v>
      </c>
      <c r="E20" s="74">
        <v>2619374</v>
      </c>
      <c r="F20" s="94">
        <v>1701820</v>
      </c>
      <c r="G20" s="94">
        <v>154232</v>
      </c>
      <c r="H20" s="74">
        <v>1188827</v>
      </c>
      <c r="I20" s="74">
        <v>14042</v>
      </c>
      <c r="J20" s="74">
        <v>15327</v>
      </c>
    </row>
    <row r="21" spans="1:10" ht="24" customHeight="1">
      <c r="A21" s="66" t="s">
        <v>50</v>
      </c>
      <c r="B21" s="76">
        <v>7842</v>
      </c>
      <c r="C21" s="84">
        <v>188827</v>
      </c>
      <c r="D21" s="84">
        <v>118963</v>
      </c>
      <c r="E21" s="89">
        <v>5231</v>
      </c>
      <c r="F21" s="95">
        <v>101516</v>
      </c>
      <c r="G21" s="95">
        <v>12216</v>
      </c>
      <c r="H21" s="89">
        <v>69666</v>
      </c>
      <c r="I21" s="89">
        <v>198</v>
      </c>
      <c r="J21" s="95">
        <v>10100</v>
      </c>
    </row>
    <row r="22" spans="1:10" ht="24" customHeight="1">
      <c r="A22" s="65"/>
      <c r="B22" s="75"/>
      <c r="C22" s="84">
        <v>6145935</v>
      </c>
      <c r="D22" s="84">
        <v>4748610</v>
      </c>
      <c r="E22" s="74">
        <v>2743828</v>
      </c>
      <c r="F22" s="94">
        <v>1819037</v>
      </c>
      <c r="G22" s="94">
        <v>185745</v>
      </c>
      <c r="H22" s="74">
        <v>1379915</v>
      </c>
      <c r="I22" s="74">
        <v>17410</v>
      </c>
      <c r="J22" s="74">
        <v>26037</v>
      </c>
    </row>
    <row r="23" spans="1:10" ht="24" customHeight="1">
      <c r="A23" s="66" t="s">
        <v>26</v>
      </c>
      <c r="B23" s="76">
        <v>8391</v>
      </c>
      <c r="C23" s="84">
        <v>199038</v>
      </c>
      <c r="D23" s="84">
        <v>126057</v>
      </c>
      <c r="E23" s="89">
        <v>5445</v>
      </c>
      <c r="F23" s="95">
        <v>106978</v>
      </c>
      <c r="G23" s="95">
        <v>13634</v>
      </c>
      <c r="H23" s="89">
        <v>72760</v>
      </c>
      <c r="I23" s="89">
        <v>221</v>
      </c>
      <c r="J23" s="95">
        <v>10649</v>
      </c>
    </row>
    <row r="24" spans="1:10" ht="24" customHeight="1">
      <c r="A24" s="65"/>
      <c r="B24" s="75"/>
      <c r="C24" s="84">
        <v>6391295</v>
      </c>
      <c r="D24" s="84">
        <v>5043994</v>
      </c>
      <c r="E24" s="74">
        <v>2944439</v>
      </c>
      <c r="F24" s="94">
        <v>1898133</v>
      </c>
      <c r="G24" s="94">
        <v>201422</v>
      </c>
      <c r="H24" s="74">
        <v>1326101</v>
      </c>
      <c r="I24" s="74">
        <v>21200</v>
      </c>
      <c r="J24" s="94">
        <v>26404</v>
      </c>
    </row>
    <row r="25" spans="1:10" ht="24" customHeight="1">
      <c r="A25" s="66" t="s">
        <v>2</v>
      </c>
      <c r="B25" s="76">
        <v>8914</v>
      </c>
      <c r="C25" s="84">
        <v>210581</v>
      </c>
      <c r="D25" s="84">
        <v>133719</v>
      </c>
      <c r="E25" s="89">
        <v>5840</v>
      </c>
      <c r="F25" s="95">
        <v>113335</v>
      </c>
      <c r="G25" s="95">
        <v>14544</v>
      </c>
      <c r="H25" s="89">
        <v>76531</v>
      </c>
      <c r="I25" s="89">
        <v>331</v>
      </c>
      <c r="J25" s="95">
        <v>11286</v>
      </c>
    </row>
    <row r="26" spans="1:10" ht="24" customHeight="1">
      <c r="A26" s="65"/>
      <c r="B26" s="75"/>
      <c r="C26" s="84">
        <v>7050844</v>
      </c>
      <c r="D26" s="84">
        <v>5629847</v>
      </c>
      <c r="E26" s="74">
        <v>3323701</v>
      </c>
      <c r="F26" s="94">
        <v>2102036</v>
      </c>
      <c r="G26" s="94">
        <v>204110</v>
      </c>
      <c r="H26" s="74">
        <v>1382347</v>
      </c>
      <c r="I26" s="74">
        <v>38650</v>
      </c>
      <c r="J26" s="94">
        <v>28123</v>
      </c>
    </row>
    <row r="27" spans="1:10" ht="24" customHeight="1">
      <c r="A27" s="66" t="s">
        <v>49</v>
      </c>
      <c r="B27" s="76">
        <v>9450</v>
      </c>
      <c r="C27" s="84">
        <v>222970</v>
      </c>
      <c r="D27" s="84">
        <v>142190</v>
      </c>
      <c r="E27" s="89">
        <v>6163</v>
      </c>
      <c r="F27" s="95">
        <v>119976</v>
      </c>
      <c r="G27" s="95">
        <v>16051</v>
      </c>
      <c r="H27" s="89">
        <v>80421</v>
      </c>
      <c r="I27" s="89">
        <v>359</v>
      </c>
      <c r="J27" s="95">
        <v>10800</v>
      </c>
    </row>
    <row r="28" spans="1:10" ht="24" customHeight="1">
      <c r="A28" s="65"/>
      <c r="B28" s="75"/>
      <c r="C28" s="84">
        <v>7417611</v>
      </c>
      <c r="D28" s="84">
        <v>5973832</v>
      </c>
      <c r="E28" s="74">
        <v>3452299</v>
      </c>
      <c r="F28" s="94">
        <v>2286284</v>
      </c>
      <c r="G28" s="94">
        <v>235249</v>
      </c>
      <c r="H28" s="74">
        <v>1405198</v>
      </c>
      <c r="I28" s="74">
        <v>38581</v>
      </c>
      <c r="J28" s="94">
        <v>27911</v>
      </c>
    </row>
    <row r="29" spans="1:10" ht="24" customHeight="1">
      <c r="A29" s="67" t="s">
        <v>31</v>
      </c>
      <c r="B29" s="76">
        <v>9700</v>
      </c>
      <c r="C29" s="84">
        <v>233366</v>
      </c>
      <c r="D29" s="84">
        <v>148963</v>
      </c>
      <c r="E29" s="89">
        <v>6370</v>
      </c>
      <c r="F29" s="95">
        <v>125749</v>
      </c>
      <c r="G29" s="95">
        <v>16844</v>
      </c>
      <c r="H29" s="89">
        <v>83968</v>
      </c>
      <c r="I29" s="89">
        <v>435</v>
      </c>
      <c r="J29" s="95">
        <v>11269</v>
      </c>
    </row>
    <row r="30" spans="1:10" ht="24" customHeight="1">
      <c r="A30" s="65"/>
      <c r="B30" s="75"/>
      <c r="C30" s="84">
        <v>7814362</v>
      </c>
      <c r="D30" s="84">
        <v>6282474</v>
      </c>
      <c r="E30" s="74">
        <v>3594888</v>
      </c>
      <c r="F30" s="94">
        <v>2457926</v>
      </c>
      <c r="G30" s="94">
        <v>229660</v>
      </c>
      <c r="H30" s="74">
        <v>1487873</v>
      </c>
      <c r="I30" s="74">
        <v>44015</v>
      </c>
      <c r="J30" s="94">
        <v>30645</v>
      </c>
    </row>
    <row r="31" spans="1:10" ht="24" customHeight="1">
      <c r="A31" s="66" t="s">
        <v>15</v>
      </c>
      <c r="B31" s="76">
        <v>9868</v>
      </c>
      <c r="C31" s="84">
        <v>218863</v>
      </c>
      <c r="D31" s="84">
        <v>139183</v>
      </c>
      <c r="E31" s="89">
        <v>6354</v>
      </c>
      <c r="F31" s="95">
        <v>117848</v>
      </c>
      <c r="G31" s="95">
        <v>14981</v>
      </c>
      <c r="H31" s="89">
        <v>79180</v>
      </c>
      <c r="I31" s="89">
        <v>500</v>
      </c>
      <c r="J31" s="95">
        <v>10679</v>
      </c>
    </row>
    <row r="32" spans="1:10" ht="24" customHeight="1">
      <c r="A32" s="65"/>
      <c r="B32" s="75"/>
      <c r="C32" s="84">
        <v>7729265</v>
      </c>
      <c r="D32" s="84">
        <v>6268068</v>
      </c>
      <c r="E32" s="74">
        <v>3645589</v>
      </c>
      <c r="F32" s="94">
        <v>2398401</v>
      </c>
      <c r="G32" s="94">
        <v>224078</v>
      </c>
      <c r="H32" s="74">
        <v>1409810</v>
      </c>
      <c r="I32" s="74">
        <v>51387</v>
      </c>
      <c r="J32" s="94">
        <v>35268</v>
      </c>
    </row>
    <row r="33" spans="1:10" ht="24" customHeight="1">
      <c r="A33" s="66" t="s">
        <v>60</v>
      </c>
      <c r="B33" s="76">
        <v>10391</v>
      </c>
      <c r="C33" s="84">
        <v>231239</v>
      </c>
      <c r="D33" s="84">
        <v>147991</v>
      </c>
      <c r="E33" s="89">
        <v>6431</v>
      </c>
      <c r="F33" s="95">
        <v>124961</v>
      </c>
      <c r="G33" s="95">
        <v>16599</v>
      </c>
      <c r="H33" s="89">
        <v>82698</v>
      </c>
      <c r="I33" s="89">
        <v>550</v>
      </c>
      <c r="J33" s="95">
        <v>11111</v>
      </c>
    </row>
    <row r="34" spans="1:10" ht="24" customHeight="1">
      <c r="A34" s="68"/>
      <c r="B34" s="77"/>
      <c r="C34" s="84">
        <v>8184053</v>
      </c>
      <c r="D34" s="84">
        <v>6695709</v>
      </c>
      <c r="E34" s="92">
        <v>3810928</v>
      </c>
      <c r="F34" s="93">
        <v>2637990</v>
      </c>
      <c r="G34" s="93">
        <v>246791</v>
      </c>
      <c r="H34" s="92">
        <v>1433908</v>
      </c>
      <c r="I34" s="92">
        <v>54436</v>
      </c>
      <c r="J34" s="93">
        <v>36306</v>
      </c>
    </row>
    <row r="35" spans="1:10" ht="24" customHeight="1">
      <c r="A35" s="66" t="s">
        <v>44</v>
      </c>
      <c r="B35" s="76">
        <v>10953</v>
      </c>
      <c r="C35" s="85">
        <v>245873</v>
      </c>
      <c r="D35" s="89">
        <v>158717</v>
      </c>
      <c r="E35" s="89">
        <v>6887</v>
      </c>
      <c r="F35" s="95">
        <v>132881</v>
      </c>
      <c r="G35" s="95">
        <v>18949</v>
      </c>
      <c r="H35" s="89">
        <v>86625</v>
      </c>
      <c r="I35" s="89">
        <v>531</v>
      </c>
      <c r="J35" s="95">
        <v>13785</v>
      </c>
    </row>
    <row r="36" spans="1:10" ht="24" customHeight="1">
      <c r="A36" s="68"/>
      <c r="B36" s="77"/>
      <c r="C36" s="85">
        <v>8778973</v>
      </c>
      <c r="D36" s="89">
        <v>7266681</v>
      </c>
      <c r="E36" s="92">
        <v>4222126</v>
      </c>
      <c r="F36" s="93">
        <v>2773235</v>
      </c>
      <c r="G36" s="93">
        <v>271320</v>
      </c>
      <c r="H36" s="92">
        <v>1459154</v>
      </c>
      <c r="I36" s="92">
        <v>53138</v>
      </c>
      <c r="J36" s="93">
        <v>39923</v>
      </c>
    </row>
    <row r="37" spans="1:10" ht="24" customHeight="1">
      <c r="A37" s="66" t="s">
        <v>63</v>
      </c>
      <c r="B37" s="76">
        <v>11395</v>
      </c>
      <c r="C37" s="85">
        <v>258433</v>
      </c>
      <c r="D37" s="89">
        <v>167120</v>
      </c>
      <c r="E37" s="89">
        <v>7124</v>
      </c>
      <c r="F37" s="95">
        <v>139414</v>
      </c>
      <c r="G37" s="95">
        <v>20582</v>
      </c>
      <c r="H37" s="89">
        <v>90595</v>
      </c>
      <c r="I37" s="89">
        <v>718</v>
      </c>
      <c r="J37" s="95">
        <v>20321</v>
      </c>
    </row>
    <row r="38" spans="1:10" ht="24" customHeight="1">
      <c r="A38" s="68"/>
      <c r="B38" s="77"/>
      <c r="C38" s="85">
        <v>9250676</v>
      </c>
      <c r="D38" s="89">
        <v>7694390</v>
      </c>
      <c r="E38" s="92">
        <v>4419172</v>
      </c>
      <c r="F38" s="93">
        <v>2975595</v>
      </c>
      <c r="G38" s="93">
        <v>299623</v>
      </c>
      <c r="H38" s="92">
        <v>1485045</v>
      </c>
      <c r="I38" s="92">
        <v>71241</v>
      </c>
      <c r="J38" s="93">
        <v>41764</v>
      </c>
    </row>
    <row r="39" spans="1:10" ht="24" customHeight="1">
      <c r="A39" s="66" t="s">
        <v>65</v>
      </c>
      <c r="B39" s="76">
        <v>11897</v>
      </c>
      <c r="C39" s="85">
        <v>272142</v>
      </c>
      <c r="D39" s="89">
        <v>176723</v>
      </c>
      <c r="E39" s="89">
        <v>7263</v>
      </c>
      <c r="F39" s="95">
        <v>146983</v>
      </c>
      <c r="G39" s="95">
        <v>22477</v>
      </c>
      <c r="H39" s="89">
        <v>94650</v>
      </c>
      <c r="I39" s="89">
        <v>769</v>
      </c>
      <c r="J39" s="95">
        <v>21493</v>
      </c>
    </row>
    <row r="40" spans="1:10" ht="24" customHeight="1">
      <c r="A40" s="68"/>
      <c r="B40" s="77"/>
      <c r="C40" s="85">
        <v>9445921</v>
      </c>
      <c r="D40" s="89">
        <v>7845656</v>
      </c>
      <c r="E40" s="92">
        <v>4469215</v>
      </c>
      <c r="F40" s="93">
        <v>3054495</v>
      </c>
      <c r="G40" s="93">
        <v>321946</v>
      </c>
      <c r="H40" s="92">
        <v>1520014</v>
      </c>
      <c r="I40" s="92">
        <v>80251</v>
      </c>
      <c r="J40" s="93">
        <v>43264</v>
      </c>
    </row>
    <row r="41" spans="1:10" ht="17.25" customHeight="1">
      <c r="A41" s="69"/>
      <c r="B41" s="78"/>
      <c r="C41" s="78"/>
      <c r="D41" s="78"/>
      <c r="E41" s="78"/>
      <c r="F41" s="78"/>
      <c r="G41" s="78"/>
      <c r="H41" s="78"/>
      <c r="I41" s="78"/>
      <c r="J41" s="43" t="s">
        <v>12</v>
      </c>
    </row>
    <row r="42" spans="1:10" ht="17.25" customHeight="1">
      <c r="B42" s="79"/>
      <c r="J42" s="43" t="s">
        <v>43</v>
      </c>
    </row>
  </sheetData>
  <mergeCells count="39">
    <mergeCell ref="A4:A6"/>
    <mergeCell ref="B4:B6"/>
    <mergeCell ref="J4:J6"/>
    <mergeCell ref="H5:H6"/>
    <mergeCell ref="I5:I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</mergeCells>
  <phoneticPr fontId="2"/>
  <pageMargins left="0.35433070866141736" right="0.19685039370078741" top="1.1811023622047245" bottom="1.1811023622047245" header="0.51181102362204722" footer="0.45"/>
  <pageSetup paperSize="9" scale="71" firstPageNumber="65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国民健康保険一般分</vt:lpstr>
      <vt:lpstr>国民健康保険退職分(～R5年度)</vt:lpstr>
      <vt:lpstr>後期高齢者医療分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J19138</dc:creator>
  <cp:lastModifiedBy>Administrator</cp:lastModifiedBy>
  <cp:lastPrinted>2023-01-05T00:10:21Z</cp:lastPrinted>
  <dcterms:created xsi:type="dcterms:W3CDTF">2022-12-27T00:28:32Z</dcterms:created>
  <dcterms:modified xsi:type="dcterms:W3CDTF">2026-03-23T05:03:15Z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2026-03-23T05:03:15Z</vt:filetime>
  </property>
</Properties>
</file>